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60" activeTab="2"/>
  </bookViews>
  <sheets>
    <sheet name="SAISIE" sheetId="1" r:id="rId1"/>
    <sheet name="PARTIES" sheetId="2" r:id="rId2"/>
    <sheet name="RESULTATS" sheetId="3" r:id="rId3"/>
    <sheet name="TRANSMISSION" sheetId="4" r:id="rId4"/>
    <sheet name="ENGAGEMENT" sheetId="5" r:id="rId5"/>
  </sheets>
  <definedNames>
    <definedName name="_xlnm.Print_Area" localSheetId="1">'PARTIES'!$A$1:$F$20</definedName>
  </definedNames>
  <calcPr fullCalcOnLoad="1"/>
</workbook>
</file>

<file path=xl/sharedStrings.xml><?xml version="1.0" encoding="utf-8"?>
<sst xmlns="http://schemas.openxmlformats.org/spreadsheetml/2006/main" count="116" uniqueCount="88">
  <si>
    <t>MODE DE JEU</t>
  </si>
  <si>
    <t>CATEGORIE</t>
  </si>
  <si>
    <t>LIEU</t>
  </si>
  <si>
    <t>DATE</t>
  </si>
  <si>
    <t>NOM</t>
  </si>
  <si>
    <t>CLT</t>
  </si>
  <si>
    <t xml:space="preserve"> </t>
  </si>
  <si>
    <t>Série</t>
  </si>
  <si>
    <t>Part.</t>
  </si>
  <si>
    <t>dans</t>
  </si>
  <si>
    <t>JOUEUR QUALIFIE</t>
  </si>
  <si>
    <t>Club</t>
  </si>
  <si>
    <t>Signature</t>
  </si>
  <si>
    <t>REMPLACANT EVENTUEL</t>
  </si>
  <si>
    <t>RESPONSABLE</t>
  </si>
  <si>
    <t>FEUILLE  DE  SAISIE</t>
  </si>
  <si>
    <t>STADE</t>
  </si>
  <si>
    <t>Responsable de Salle</t>
  </si>
  <si>
    <t>Prochain STADE</t>
  </si>
  <si>
    <t>Prénom</t>
  </si>
  <si>
    <t>Moyenne</t>
  </si>
  <si>
    <t>N° Licence</t>
  </si>
  <si>
    <t>JOUEUR 1</t>
  </si>
  <si>
    <t>JOUEUR 2</t>
  </si>
  <si>
    <r>
      <t xml:space="preserve">  </t>
    </r>
    <r>
      <rPr>
        <b/>
        <i/>
        <u val="single"/>
        <sz val="12"/>
        <color indexed="10"/>
        <rFont val="Arial"/>
        <family val="2"/>
      </rPr>
      <t>Renseigner uniquement</t>
    </r>
  </si>
  <si>
    <r>
      <t xml:space="preserve">  </t>
    </r>
    <r>
      <rPr>
        <b/>
        <i/>
        <u val="single"/>
        <sz val="12"/>
        <color indexed="10"/>
        <rFont val="Arial"/>
        <family val="2"/>
      </rPr>
      <t>les cases bleues  ! ! !</t>
    </r>
  </si>
  <si>
    <t>LES PARTIES</t>
  </si>
  <si>
    <t>Renseigner uniquement les cases bleues</t>
  </si>
  <si>
    <t>1er Tour</t>
  </si>
  <si>
    <t>2ème Tour</t>
  </si>
  <si>
    <t>RESULTAT  FINAL</t>
  </si>
  <si>
    <t>Points</t>
  </si>
  <si>
    <t>Reprises</t>
  </si>
  <si>
    <t>Moy. Part.</t>
  </si>
  <si>
    <t>Moy. Part. 1</t>
  </si>
  <si>
    <t>Moy. Part. 2</t>
  </si>
  <si>
    <t>Série 1</t>
  </si>
  <si>
    <t>Série 2</t>
  </si>
  <si>
    <t>Coeff.</t>
  </si>
  <si>
    <r>
      <t xml:space="preserve">     </t>
    </r>
    <r>
      <rPr>
        <u val="single"/>
        <sz val="12"/>
        <rFont val="Arial"/>
        <family val="2"/>
      </rPr>
      <t>MODE  de  JEU</t>
    </r>
    <r>
      <rPr>
        <sz val="12"/>
        <rFont val="Arial"/>
        <family val="2"/>
      </rPr>
      <t xml:space="preserve">   :</t>
    </r>
  </si>
  <si>
    <r>
      <t>CATEGORIE</t>
    </r>
    <r>
      <rPr>
        <sz val="12"/>
        <rFont val="Arial"/>
        <family val="2"/>
      </rPr>
      <t xml:space="preserve">  :</t>
    </r>
  </si>
  <si>
    <r>
      <t>STADE</t>
    </r>
    <r>
      <rPr>
        <sz val="12"/>
        <rFont val="Arial"/>
        <family val="2"/>
      </rPr>
      <t xml:space="preserve">  :</t>
    </r>
  </si>
  <si>
    <t>Pts</t>
  </si>
  <si>
    <t>Moy.</t>
  </si>
  <si>
    <t>Gén.</t>
  </si>
  <si>
    <t>Match</t>
  </si>
  <si>
    <t>NOMS  et  Prénoms</t>
  </si>
  <si>
    <t>N° de licence</t>
  </si>
  <si>
    <t>Moyennes</t>
  </si>
  <si>
    <t>de match</t>
  </si>
  <si>
    <t>générale</t>
  </si>
  <si>
    <t>particulière</t>
  </si>
  <si>
    <t>Les joueurs déclarés forfaits doivent figurer dans ce cadre à la suite</t>
  </si>
  <si>
    <r>
      <t>NOM et Prénom du responsable des présents résultats</t>
    </r>
    <r>
      <rPr>
        <sz val="10"/>
        <rFont val="Arial"/>
        <family val="2"/>
      </rPr>
      <t xml:space="preserve"> :</t>
    </r>
  </si>
  <si>
    <r>
      <t>Signature</t>
    </r>
    <r>
      <rPr>
        <sz val="10"/>
        <rFont val="Arial"/>
        <family val="2"/>
      </rPr>
      <t xml:space="preserve"> :</t>
    </r>
  </si>
  <si>
    <t>BORDEREAU D'ENGAGEMENT</t>
  </si>
  <si>
    <r>
      <t>Nom</t>
    </r>
    <r>
      <rPr>
        <sz val="10"/>
        <rFont val="Arial"/>
        <family val="2"/>
      </rPr>
      <t xml:space="preserve"> :</t>
    </r>
  </si>
  <si>
    <r>
      <t>Prénom</t>
    </r>
    <r>
      <rPr>
        <sz val="10"/>
        <rFont val="Arial"/>
        <family val="2"/>
      </rPr>
      <t xml:space="preserve"> :</t>
    </r>
  </si>
  <si>
    <r>
      <t>Adresse</t>
    </r>
    <r>
      <rPr>
        <sz val="10"/>
        <rFont val="Arial"/>
        <family val="2"/>
      </rPr>
      <t xml:space="preserve"> :</t>
    </r>
  </si>
  <si>
    <r>
      <t>Nom</t>
    </r>
    <r>
      <rPr>
        <sz val="10"/>
        <rFont val="Arial"/>
        <family val="2"/>
      </rPr>
      <t xml:space="preserve">  :</t>
    </r>
  </si>
  <si>
    <r>
      <t>N° de licence</t>
    </r>
    <r>
      <rPr>
        <sz val="10"/>
        <rFont val="Arial"/>
        <family val="2"/>
      </rPr>
      <t xml:space="preserve"> :</t>
    </r>
  </si>
  <si>
    <r>
      <t>Club</t>
    </r>
    <r>
      <rPr>
        <sz val="10"/>
        <rFont val="Arial"/>
        <family val="2"/>
      </rPr>
      <t xml:space="preserve"> :</t>
    </r>
  </si>
  <si>
    <t>Rep.</t>
  </si>
  <si>
    <t>FINALE de SOMME</t>
  </si>
  <si>
    <t>Feuille de transmission des résultats techniques</t>
  </si>
  <si>
    <t>CHAMPIONNATS INDIVIDUELS</t>
  </si>
  <si>
    <r>
      <t>Stade</t>
    </r>
    <r>
      <rPr>
        <b/>
        <sz val="10"/>
        <rFont val="Arial"/>
        <family val="2"/>
      </rPr>
      <t xml:space="preserve"> :</t>
    </r>
  </si>
  <si>
    <r>
      <t>Lieu</t>
    </r>
    <r>
      <rPr>
        <b/>
        <sz val="10"/>
        <rFont val="Arial"/>
        <family val="2"/>
      </rPr>
      <t xml:space="preserve"> :</t>
    </r>
  </si>
  <si>
    <r>
      <t>Catégorie</t>
    </r>
    <r>
      <rPr>
        <b/>
        <sz val="10"/>
        <rFont val="Arial"/>
        <family val="2"/>
      </rPr>
      <t xml:space="preserve"> :</t>
    </r>
  </si>
  <si>
    <r>
      <t>Date</t>
    </r>
    <r>
      <rPr>
        <b/>
        <sz val="10"/>
        <rFont val="Arial"/>
        <family val="2"/>
      </rPr>
      <t xml:space="preserve"> :</t>
    </r>
  </si>
  <si>
    <t>COMITE  DEPARTEMENTAL de BILLARD de la SOMME</t>
  </si>
  <si>
    <t>Dans la case signature (case bleue), préciser par OUI ou par NON si le joueur s'engage pour le tour suivant.</t>
  </si>
  <si>
    <t>FINALE de LIGUE</t>
  </si>
  <si>
    <t>Ed. 09/2017</t>
  </si>
  <si>
    <t>B.C. Vignacourt</t>
  </si>
  <si>
    <t>SOUDAY</t>
  </si>
  <si>
    <t>Alain</t>
  </si>
  <si>
    <t>PECOURT</t>
  </si>
  <si>
    <t>Jean-Christophe</t>
  </si>
  <si>
    <t>N2</t>
  </si>
  <si>
    <t>CADRE</t>
  </si>
  <si>
    <t>19 décembre 2021</t>
  </si>
  <si>
    <t>AELVOET Thierry</t>
  </si>
  <si>
    <t>NON</t>
  </si>
  <si>
    <t>OUI</t>
  </si>
  <si>
    <t>159590 S</t>
  </si>
  <si>
    <t>Vignacourt</t>
  </si>
  <si>
    <t>125124 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</si>
</sst>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d\ mmmm\ yyyy"/>
  </numFmts>
  <fonts count="6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i/>
      <sz val="16"/>
      <color indexed="10"/>
      <name val="Arial"/>
      <family val="2"/>
    </font>
    <font>
      <b/>
      <sz val="16"/>
      <color indexed="12"/>
      <name val="Arial"/>
      <family val="2"/>
    </font>
    <font>
      <b/>
      <i/>
      <u val="single"/>
      <sz val="12"/>
      <color indexed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i/>
      <sz val="26"/>
      <color indexed="10"/>
      <name val="Arial"/>
      <family val="2"/>
    </font>
    <font>
      <u val="single"/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7"/>
      <name val="Arial"/>
      <family val="2"/>
    </font>
    <font>
      <b/>
      <sz val="16"/>
      <color indexed="10"/>
      <name val="Arial"/>
      <family val="2"/>
    </font>
    <font>
      <b/>
      <i/>
      <sz val="12"/>
      <color indexed="10"/>
      <name val="Arial"/>
      <family val="2"/>
    </font>
    <font>
      <sz val="16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49" fontId="3" fillId="0" borderId="28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21" fillId="33" borderId="13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" fontId="0" fillId="35" borderId="32" xfId="0" applyNumberFormat="1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 vertical="center"/>
      <protection locked="0"/>
    </xf>
    <xf numFmtId="0" fontId="0" fillId="35" borderId="33" xfId="0" applyFill="1" applyBorder="1" applyAlignment="1" applyProtection="1">
      <alignment vertical="center"/>
      <protection locked="0"/>
    </xf>
    <xf numFmtId="0" fontId="0" fillId="35" borderId="32" xfId="0" applyFill="1" applyBorder="1" applyAlignment="1" applyProtection="1">
      <alignment vertical="center"/>
      <protection locked="0"/>
    </xf>
    <xf numFmtId="49" fontId="0" fillId="35" borderId="32" xfId="0" applyNumberFormat="1" applyFill="1" applyBorder="1" applyAlignment="1" applyProtection="1">
      <alignment vertical="center"/>
      <protection locked="0"/>
    </xf>
    <xf numFmtId="49" fontId="0" fillId="35" borderId="0" xfId="0" applyNumberFormat="1" applyFill="1" applyBorder="1" applyAlignment="1" applyProtection="1">
      <alignment vertical="center"/>
      <protection locked="0"/>
    </xf>
    <xf numFmtId="0" fontId="0" fillId="35" borderId="34" xfId="0" applyFill="1" applyBorder="1" applyAlignment="1" applyProtection="1">
      <alignment vertical="center"/>
      <protection locked="0"/>
    </xf>
    <xf numFmtId="0" fontId="0" fillId="35" borderId="35" xfId="0" applyFill="1" applyBorder="1" applyAlignment="1" applyProtection="1">
      <alignment vertical="center"/>
      <protection locked="0"/>
    </xf>
    <xf numFmtId="0" fontId="0" fillId="35" borderId="36" xfId="0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/>
      <protection locked="0"/>
    </xf>
    <xf numFmtId="49" fontId="16" fillId="0" borderId="0" xfId="0" applyNumberFormat="1" applyFont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49" fontId="23" fillId="0" borderId="0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13" fillId="0" borderId="41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49" fontId="0" fillId="35" borderId="10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1" fillId="0" borderId="13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left" vertical="center" indent="1"/>
    </xf>
    <xf numFmtId="0" fontId="21" fillId="33" borderId="18" xfId="0" applyFont="1" applyFill="1" applyBorder="1" applyAlignment="1">
      <alignment horizontal="center" vertical="center"/>
    </xf>
    <xf numFmtId="0" fontId="21" fillId="33" borderId="45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17" fontId="20" fillId="0" borderId="26" xfId="0" applyNumberFormat="1" applyFont="1" applyBorder="1" applyAlignment="1">
      <alignment horizontal="left" vertical="center" indent="1"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horizontal="left" vertical="center" indent="1"/>
    </xf>
    <xf numFmtId="0" fontId="1" fillId="0" borderId="51" xfId="0" applyFont="1" applyBorder="1" applyAlignment="1">
      <alignment horizontal="left" vertical="center" indent="1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/>
      <protection/>
    </xf>
    <xf numFmtId="2" fontId="0" fillId="33" borderId="0" xfId="0" applyNumberForma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12" fillId="0" borderId="5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12" fillId="0" borderId="54" xfId="0" applyNumberFormat="1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6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2" fontId="12" fillId="0" borderId="18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7" fontId="23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11" fillId="0" borderId="0" xfId="0" applyFont="1" applyAlignment="1">
      <alignment vertical="center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3" fillId="0" borderId="28" xfId="0" applyFont="1" applyBorder="1" applyAlignment="1">
      <alignment horizontal="left" vertical="center" indent="1" shrinkToFit="1"/>
    </xf>
    <xf numFmtId="0" fontId="8" fillId="0" borderId="0" xfId="0" applyFont="1" applyAlignment="1">
      <alignment horizontal="right"/>
    </xf>
    <xf numFmtId="0" fontId="0" fillId="0" borderId="0" xfId="0" applyAlignment="1">
      <alignment horizontal="left" indent="1"/>
    </xf>
    <xf numFmtId="0" fontId="0" fillId="35" borderId="10" xfId="0" applyFill="1" applyBorder="1" applyAlignment="1" applyProtection="1">
      <alignment vertical="center" shrinkToFit="1"/>
      <protection locked="0"/>
    </xf>
    <xf numFmtId="0" fontId="0" fillId="35" borderId="10" xfId="0" applyFill="1" applyBorder="1" applyAlignment="1" applyProtection="1">
      <alignment horizontal="left" vertical="center" indent="1"/>
      <protection locked="0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0" fillId="36" borderId="58" xfId="0" applyFont="1" applyFill="1" applyBorder="1" applyAlignment="1" applyProtection="1">
      <alignment vertical="center"/>
      <protection/>
    </xf>
    <xf numFmtId="0" fontId="0" fillId="36" borderId="18" xfId="0" applyFont="1" applyFill="1" applyBorder="1" applyAlignment="1">
      <alignment vertical="center"/>
    </xf>
    <xf numFmtId="0" fontId="0" fillId="36" borderId="59" xfId="0" applyFont="1" applyFill="1" applyBorder="1" applyAlignment="1">
      <alignment vertical="center"/>
    </xf>
    <xf numFmtId="0" fontId="0" fillId="36" borderId="60" xfId="0" applyFill="1" applyBorder="1" applyAlignment="1" applyProtection="1">
      <alignment vertical="center"/>
      <protection locked="0"/>
    </xf>
    <xf numFmtId="0" fontId="0" fillId="36" borderId="32" xfId="0" applyFont="1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 vertical="center"/>
      <protection/>
    </xf>
    <xf numFmtId="0" fontId="0" fillId="36" borderId="33" xfId="0" applyFill="1" applyBorder="1" applyAlignment="1" applyProtection="1">
      <alignment vertical="center"/>
      <protection/>
    </xf>
    <xf numFmtId="0" fontId="0" fillId="36" borderId="61" xfId="0" applyFill="1" applyBorder="1" applyAlignment="1" applyProtection="1">
      <alignment vertical="center"/>
      <protection locked="0"/>
    </xf>
    <xf numFmtId="0" fontId="28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vertical="center" shrinkToFit="1"/>
    </xf>
    <xf numFmtId="0" fontId="29" fillId="0" borderId="0" xfId="0" applyFont="1" applyAlignment="1">
      <alignment/>
    </xf>
    <xf numFmtId="0" fontId="10" fillId="35" borderId="62" xfId="0" applyFont="1" applyFill="1" applyBorder="1" applyAlignment="1" applyProtection="1">
      <alignment horizontal="left" vertical="center" indent="1"/>
      <protection locked="0"/>
    </xf>
    <xf numFmtId="0" fontId="10" fillId="35" borderId="60" xfId="0" applyFont="1" applyFill="1" applyBorder="1" applyAlignment="1" applyProtection="1">
      <alignment horizontal="left" vertical="center" indent="1"/>
      <protection locked="0"/>
    </xf>
    <xf numFmtId="0" fontId="10" fillId="35" borderId="61" xfId="0" applyFont="1" applyFill="1" applyBorder="1" applyAlignment="1" applyProtection="1">
      <alignment horizontal="left" vertical="center" indent="1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0" fontId="17" fillId="0" borderId="5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1" fillId="33" borderId="48" xfId="0" applyFont="1" applyFill="1" applyBorder="1" applyAlignment="1">
      <alignment horizontal="center" vertical="center"/>
    </xf>
    <xf numFmtId="0" fontId="21" fillId="33" borderId="63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6" fillId="0" borderId="40" xfId="0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ill>
        <patternFill>
          <bgColor indexed="45"/>
        </patternFill>
      </fill>
    </dxf>
    <dxf>
      <font>
        <color indexed="10"/>
      </font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400050</xdr:colOff>
      <xdr:row>0</xdr:row>
      <xdr:rowOff>133350</xdr:rowOff>
    </xdr:from>
    <xdr:to>
      <xdr:col>13</xdr:col>
      <xdr:colOff>304800</xdr:colOff>
      <xdr:row>2</xdr:row>
      <xdr:rowOff>152400</xdr:rowOff>
    </xdr:to>
    <xdr:pic>
      <xdr:nvPicPr>
        <xdr:cNvPr id="1" name="Picture 5" descr="Logo FFB HDF 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33350"/>
          <a:ext cx="1066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0</xdr:row>
      <xdr:rowOff>114300</xdr:rowOff>
    </xdr:from>
    <xdr:to>
      <xdr:col>8</xdr:col>
      <xdr:colOff>342900</xdr:colOff>
      <xdr:row>0</xdr:row>
      <xdr:rowOff>857250</xdr:rowOff>
    </xdr:to>
    <xdr:pic>
      <xdr:nvPicPr>
        <xdr:cNvPr id="1" name="Picture 8" descr="logo CDS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14300"/>
          <a:ext cx="1285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1</xdr:col>
      <xdr:colOff>657225</xdr:colOff>
      <xdr:row>0</xdr:row>
      <xdr:rowOff>828675</xdr:rowOff>
    </xdr:to>
    <xdr:pic>
      <xdr:nvPicPr>
        <xdr:cNvPr id="2" name="Picture 9" descr="Logo FFB HDF 20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952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RowColHeaders="0" zoomScalePageLayoutView="0" workbookViewId="0" topLeftCell="A1">
      <selection activeCell="F18" sqref="F18"/>
    </sheetView>
  </sheetViews>
  <sheetFormatPr defaultColWidth="11.421875" defaultRowHeight="12.75"/>
  <cols>
    <col min="1" max="1" width="11.7109375" style="0" customWidth="1"/>
    <col min="2" max="2" width="24.7109375" style="0" customWidth="1"/>
    <col min="3" max="3" width="18.7109375" style="0" customWidth="1"/>
    <col min="4" max="4" width="11.7109375" style="0" customWidth="1"/>
    <col min="5" max="5" width="14.7109375" style="0" customWidth="1"/>
    <col min="6" max="6" width="25.7109375" style="0" customWidth="1"/>
  </cols>
  <sheetData>
    <row r="1" ht="30" customHeight="1">
      <c r="A1" s="7" t="s">
        <v>15</v>
      </c>
    </row>
    <row r="2" spans="2:5" ht="30" customHeight="1">
      <c r="B2" s="153" t="s">
        <v>74</v>
      </c>
      <c r="C2" s="154"/>
      <c r="D2" s="154"/>
      <c r="E2" s="155"/>
    </row>
    <row r="3" spans="2:5" ht="21.75" customHeight="1">
      <c r="B3" s="142" t="s">
        <v>70</v>
      </c>
      <c r="C3" s="145"/>
      <c r="D3" s="145"/>
      <c r="E3" s="149"/>
    </row>
    <row r="4" spans="2:6" ht="21.75" customHeight="1">
      <c r="B4" s="143" t="s">
        <v>16</v>
      </c>
      <c r="C4" s="62" t="s">
        <v>63</v>
      </c>
      <c r="D4" s="63"/>
      <c r="E4" s="64"/>
      <c r="F4" s="2" t="s">
        <v>24</v>
      </c>
    </row>
    <row r="5" spans="2:6" ht="21.75" customHeight="1">
      <c r="B5" s="143" t="s">
        <v>0</v>
      </c>
      <c r="C5" s="65" t="s">
        <v>80</v>
      </c>
      <c r="D5" s="63"/>
      <c r="E5" s="64"/>
      <c r="F5" s="8" t="s">
        <v>25</v>
      </c>
    </row>
    <row r="6" spans="2:5" ht="21.75" customHeight="1">
      <c r="B6" s="143" t="s">
        <v>1</v>
      </c>
      <c r="C6" s="65" t="s">
        <v>79</v>
      </c>
      <c r="D6" s="63"/>
      <c r="E6" s="64"/>
    </row>
    <row r="7" spans="2:5" ht="21.75" customHeight="1">
      <c r="B7" s="143" t="s">
        <v>2</v>
      </c>
      <c r="C7" s="146" t="str">
        <f>B2</f>
        <v>B.C. Vignacourt</v>
      </c>
      <c r="D7" s="147"/>
      <c r="E7" s="148"/>
    </row>
    <row r="8" spans="2:5" ht="21.75" customHeight="1">
      <c r="B8" s="143" t="s">
        <v>3</v>
      </c>
      <c r="C8" s="66" t="s">
        <v>81</v>
      </c>
      <c r="D8" s="67"/>
      <c r="E8" s="64"/>
    </row>
    <row r="9" spans="2:5" ht="21.75" customHeight="1">
      <c r="B9" s="143" t="s">
        <v>17</v>
      </c>
      <c r="C9" s="65" t="s">
        <v>82</v>
      </c>
      <c r="D9" s="63"/>
      <c r="E9" s="64"/>
    </row>
    <row r="10" spans="2:5" ht="21.75" customHeight="1">
      <c r="B10" s="144" t="s">
        <v>18</v>
      </c>
      <c r="C10" s="68" t="s">
        <v>72</v>
      </c>
      <c r="D10" s="69"/>
      <c r="E10" s="70"/>
    </row>
    <row r="13" spans="1:6" ht="30" customHeight="1">
      <c r="A13" s="150" t="s">
        <v>73</v>
      </c>
      <c r="B13" s="141" t="s">
        <v>4</v>
      </c>
      <c r="C13" s="141" t="s">
        <v>19</v>
      </c>
      <c r="D13" s="141" t="s">
        <v>20</v>
      </c>
      <c r="E13" s="141" t="s">
        <v>21</v>
      </c>
      <c r="F13" s="141" t="s">
        <v>11</v>
      </c>
    </row>
    <row r="14" spans="1:6" ht="25.5" customHeight="1">
      <c r="A14" s="141" t="s">
        <v>22</v>
      </c>
      <c r="B14" s="134" t="s">
        <v>75</v>
      </c>
      <c r="C14" s="71" t="s">
        <v>76</v>
      </c>
      <c r="D14" s="128"/>
      <c r="E14" s="86" t="s">
        <v>85</v>
      </c>
      <c r="F14" s="135" t="s">
        <v>86</v>
      </c>
    </row>
    <row r="15" spans="1:6" ht="25.5" customHeight="1">
      <c r="A15" s="141" t="s">
        <v>23</v>
      </c>
      <c r="B15" s="134" t="s">
        <v>77</v>
      </c>
      <c r="C15" s="71" t="s">
        <v>78</v>
      </c>
      <c r="D15" s="128"/>
      <c r="E15" s="86" t="s">
        <v>87</v>
      </c>
      <c r="F15" s="135" t="s">
        <v>86</v>
      </c>
    </row>
  </sheetData>
  <sheetProtection sheet="1" objects="1" scenarios="1"/>
  <mergeCells count="1">
    <mergeCell ref="B2:E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showRowColHeaders="0" zoomScalePageLayoutView="0" workbookViewId="0" topLeftCell="A1">
      <selection activeCell="C10" sqref="C10"/>
    </sheetView>
  </sheetViews>
  <sheetFormatPr defaultColWidth="11.421875" defaultRowHeight="12.75"/>
  <cols>
    <col min="1" max="2" width="22.8515625" style="0" customWidth="1"/>
    <col min="3" max="3" width="18.7109375" style="0" customWidth="1"/>
    <col min="4" max="7" width="10.7109375" style="0" customWidth="1"/>
    <col min="9" max="9" width="7.57421875" style="0" customWidth="1"/>
    <col min="11" max="11" width="12.140625" style="0" customWidth="1"/>
  </cols>
  <sheetData>
    <row r="1" spans="1:2" ht="25.5" customHeight="1">
      <c r="A1" s="7" t="s">
        <v>26</v>
      </c>
      <c r="B1" s="7"/>
    </row>
    <row r="2" spans="1:3" ht="39.75" customHeight="1">
      <c r="A2" s="7"/>
      <c r="B2" s="127" t="s">
        <v>27</v>
      </c>
      <c r="C2" s="9"/>
    </row>
    <row r="3" spans="1:11" ht="24" customHeight="1">
      <c r="A3" s="18" t="s">
        <v>28</v>
      </c>
      <c r="D3" s="141" t="s">
        <v>31</v>
      </c>
      <c r="E3" s="141" t="s">
        <v>32</v>
      </c>
      <c r="F3" s="141" t="s">
        <v>7</v>
      </c>
      <c r="G3" s="136"/>
      <c r="H3" s="20" t="s">
        <v>20</v>
      </c>
      <c r="I3" s="20" t="s">
        <v>31</v>
      </c>
      <c r="J3" s="20" t="s">
        <v>33</v>
      </c>
      <c r="K3" s="20" t="s">
        <v>34</v>
      </c>
    </row>
    <row r="4" spans="1:11" ht="24" customHeight="1">
      <c r="A4" s="141" t="s">
        <v>22</v>
      </c>
      <c r="B4" s="151" t="str">
        <f>SAISIE!B14</f>
        <v>SOUDAY</v>
      </c>
      <c r="C4" s="151" t="str">
        <f>SAISIE!C14</f>
        <v>Alain</v>
      </c>
      <c r="D4" s="57">
        <v>117</v>
      </c>
      <c r="E4" s="57">
        <v>15</v>
      </c>
      <c r="F4" s="57">
        <v>35</v>
      </c>
      <c r="G4" s="137"/>
      <c r="H4" s="12">
        <f>D4/E4</f>
        <v>7.8</v>
      </c>
      <c r="I4" s="13">
        <f>IF(D4&gt;D5,2,IF(D4=D5,1,0))</f>
        <v>0</v>
      </c>
      <c r="J4" s="12">
        <f>IF(I4&gt;1,H4,0)</f>
        <v>0</v>
      </c>
      <c r="K4" s="12">
        <f>IF(J4&gt;J9,J4,J9)</f>
        <v>0</v>
      </c>
    </row>
    <row r="5" spans="1:11" ht="24" customHeight="1">
      <c r="A5" s="141" t="s">
        <v>23</v>
      </c>
      <c r="B5" s="151" t="str">
        <f>SAISIE!B15</f>
        <v>PECOURT</v>
      </c>
      <c r="C5" s="151" t="str">
        <f>SAISIE!C15</f>
        <v>Jean-Christophe</v>
      </c>
      <c r="D5" s="57">
        <v>120</v>
      </c>
      <c r="E5" s="56">
        <f>E4</f>
        <v>15</v>
      </c>
      <c r="F5" s="57">
        <v>30</v>
      </c>
      <c r="G5" s="137"/>
      <c r="H5" s="12">
        <f>D5/E5</f>
        <v>8</v>
      </c>
      <c r="I5" s="13">
        <f>2-I4</f>
        <v>2</v>
      </c>
      <c r="J5" s="12">
        <f>IF(I5&gt;1,H5,0)</f>
        <v>8</v>
      </c>
      <c r="K5" s="14">
        <f>IF(K4&gt;J14,K4,J14)</f>
        <v>0</v>
      </c>
    </row>
    <row r="6" spans="1:11" ht="24" customHeight="1">
      <c r="A6" s="11"/>
      <c r="B6" s="15"/>
      <c r="C6" s="15"/>
      <c r="D6" s="15"/>
      <c r="E6" s="15"/>
      <c r="F6" s="15"/>
      <c r="G6" s="138"/>
      <c r="H6" s="15"/>
      <c r="I6" s="15"/>
      <c r="J6" s="15"/>
      <c r="K6" s="15"/>
    </row>
    <row r="7" spans="1:11" ht="24" customHeight="1">
      <c r="A7" s="10"/>
      <c r="B7" s="16"/>
      <c r="C7" s="15"/>
      <c r="D7" s="15"/>
      <c r="E7" s="15"/>
      <c r="F7" s="15"/>
      <c r="G7" s="138"/>
      <c r="H7" s="15"/>
      <c r="I7" s="15"/>
      <c r="J7" s="15"/>
      <c r="K7" s="19" t="s">
        <v>35</v>
      </c>
    </row>
    <row r="8" spans="1:11" ht="24" customHeight="1">
      <c r="A8" s="18" t="s">
        <v>29</v>
      </c>
      <c r="B8" s="15"/>
      <c r="C8" s="15"/>
      <c r="D8" s="15"/>
      <c r="E8" s="15"/>
      <c r="F8" s="15"/>
      <c r="G8" s="138"/>
      <c r="H8" s="15"/>
      <c r="I8" s="15"/>
      <c r="J8" s="15"/>
      <c r="K8" s="12">
        <f>IF(J5&gt;J10,J5,J10)</f>
        <v>10</v>
      </c>
    </row>
    <row r="9" spans="1:11" ht="24" customHeight="1">
      <c r="A9" s="141" t="s">
        <v>22</v>
      </c>
      <c r="B9" s="151" t="str">
        <f>SAISIE!B14</f>
        <v>SOUDAY</v>
      </c>
      <c r="C9" s="151" t="str">
        <f>SAISIE!C14</f>
        <v>Alain</v>
      </c>
      <c r="D9" s="57">
        <v>90</v>
      </c>
      <c r="E9" s="57">
        <v>12</v>
      </c>
      <c r="F9" s="57">
        <v>41</v>
      </c>
      <c r="G9" s="137"/>
      <c r="H9" s="12">
        <f>D9/E9</f>
        <v>7.5</v>
      </c>
      <c r="I9" s="13">
        <f>IF(D9&gt;D10,2,IF(D9=D10,1,0))</f>
        <v>0</v>
      </c>
      <c r="J9" s="12">
        <f>IF(I9&gt;1,H9,0)</f>
        <v>0</v>
      </c>
      <c r="K9" s="14">
        <f>IF(K8&gt;J15,K8,J15)</f>
        <v>10</v>
      </c>
    </row>
    <row r="10" spans="1:11" ht="24" customHeight="1">
      <c r="A10" s="141" t="s">
        <v>23</v>
      </c>
      <c r="B10" s="151" t="str">
        <f>SAISIE!B15</f>
        <v>PECOURT</v>
      </c>
      <c r="C10" s="151" t="str">
        <f>SAISIE!C15</f>
        <v>Jean-Christophe</v>
      </c>
      <c r="D10" s="57">
        <v>120</v>
      </c>
      <c r="E10" s="56">
        <f>E9</f>
        <v>12</v>
      </c>
      <c r="F10" s="57">
        <v>58</v>
      </c>
      <c r="G10" s="137"/>
      <c r="H10" s="12">
        <f>D10/E10</f>
        <v>10</v>
      </c>
      <c r="I10" s="13">
        <f>2-I9</f>
        <v>2</v>
      </c>
      <c r="J10" s="12">
        <f>IF(I10&gt;1,H10,0)</f>
        <v>10</v>
      </c>
      <c r="K10" s="15"/>
    </row>
    <row r="11" spans="1:11" ht="24" customHeight="1">
      <c r="A11" s="11"/>
      <c r="B11" s="15"/>
      <c r="C11" s="15"/>
      <c r="D11" s="15"/>
      <c r="E11" s="15"/>
      <c r="F11" s="15"/>
      <c r="G11" s="138"/>
      <c r="H11" s="15"/>
      <c r="I11" s="15"/>
      <c r="J11" s="15"/>
      <c r="K11" s="15"/>
    </row>
    <row r="12" spans="1:11" ht="24" customHeight="1">
      <c r="A12" s="10"/>
      <c r="B12" s="16"/>
      <c r="C12" s="15"/>
      <c r="D12" s="15"/>
      <c r="E12" s="15"/>
      <c r="F12" s="15"/>
      <c r="G12" s="138"/>
      <c r="H12" s="15"/>
      <c r="I12" s="15"/>
      <c r="J12" s="15"/>
      <c r="K12" s="19" t="s">
        <v>36</v>
      </c>
    </row>
    <row r="13" spans="1:11" ht="24" customHeight="1">
      <c r="A13" s="103"/>
      <c r="B13" s="15"/>
      <c r="C13" s="15"/>
      <c r="D13" s="15"/>
      <c r="E13" s="15"/>
      <c r="F13" s="15"/>
      <c r="G13" s="138"/>
      <c r="H13" s="15"/>
      <c r="I13" s="15"/>
      <c r="J13" s="15"/>
      <c r="K13" s="106">
        <f>IF(F4&gt;F9,F4,F9)</f>
        <v>41</v>
      </c>
    </row>
    <row r="14" spans="1:11" ht="24" customHeight="1">
      <c r="A14" s="103"/>
      <c r="B14" s="104"/>
      <c r="C14" s="104"/>
      <c r="D14" s="103"/>
      <c r="E14" s="103"/>
      <c r="F14" s="103"/>
      <c r="G14" s="139"/>
      <c r="H14" s="105" t="e">
        <f>D14/E14</f>
        <v>#DIV/0!</v>
      </c>
      <c r="I14" s="106">
        <v>0</v>
      </c>
      <c r="J14" s="106">
        <f>IF(I14&gt;1,H14,0)</f>
        <v>0</v>
      </c>
      <c r="K14" s="107">
        <f>IF(K13&gt;F14,K13,F14)</f>
        <v>41</v>
      </c>
    </row>
    <row r="15" spans="1:11" ht="24" customHeight="1">
      <c r="A15" s="103"/>
      <c r="B15" s="104"/>
      <c r="C15" s="104"/>
      <c r="D15" s="103"/>
      <c r="E15" s="103"/>
      <c r="F15" s="103"/>
      <c r="G15" s="139"/>
      <c r="H15" s="105" t="e">
        <f>D15/E15</f>
        <v>#DIV/0!</v>
      </c>
      <c r="I15" s="106">
        <v>0</v>
      </c>
      <c r="J15" s="106">
        <f>IF(I15&gt;1,H15,0)</f>
        <v>0</v>
      </c>
      <c r="K15" s="15"/>
    </row>
    <row r="16" spans="1:11" ht="19.5" customHeight="1">
      <c r="A16" s="11"/>
      <c r="B16" s="15"/>
      <c r="C16" s="15"/>
      <c r="D16" s="15"/>
      <c r="E16" s="15"/>
      <c r="F16" s="15"/>
      <c r="G16" s="138"/>
      <c r="H16" s="15"/>
      <c r="I16" s="15"/>
      <c r="J16" s="15"/>
      <c r="K16" s="19" t="s">
        <v>37</v>
      </c>
    </row>
    <row r="17" spans="1:11" ht="19.5" customHeight="1">
      <c r="A17" s="10"/>
      <c r="B17" s="16"/>
      <c r="C17" s="15"/>
      <c r="D17" s="15"/>
      <c r="E17" s="15"/>
      <c r="F17" s="15"/>
      <c r="G17" s="138"/>
      <c r="H17" s="15"/>
      <c r="I17" s="15"/>
      <c r="J17" s="15"/>
      <c r="K17" s="13">
        <f>IF(F5&gt;F10,F5,F10)</f>
        <v>58</v>
      </c>
    </row>
    <row r="18" spans="1:11" ht="24" customHeight="1">
      <c r="A18" s="18" t="s">
        <v>30</v>
      </c>
      <c r="B18" s="15"/>
      <c r="C18" s="15"/>
      <c r="D18" s="15"/>
      <c r="E18" s="15"/>
      <c r="F18" s="15"/>
      <c r="G18" s="138"/>
      <c r="H18" s="15"/>
      <c r="I18" s="15"/>
      <c r="J18" s="15" t="s">
        <v>38</v>
      </c>
      <c r="K18" s="17">
        <f>IF(K17&gt;F15,K17,F15)</f>
        <v>58</v>
      </c>
    </row>
    <row r="19" spans="1:11" ht="24" customHeight="1">
      <c r="A19" s="141" t="s">
        <v>22</v>
      </c>
      <c r="B19" s="151" t="str">
        <f>SAISIE!B14</f>
        <v>SOUDAY</v>
      </c>
      <c r="C19" s="151" t="str">
        <f>SAISIE!C14</f>
        <v>Alain</v>
      </c>
      <c r="D19" s="141">
        <f>D4+D9+D14</f>
        <v>207</v>
      </c>
      <c r="E19" s="141">
        <f>E4+E9+E14</f>
        <v>27</v>
      </c>
      <c r="F19" s="141">
        <f>K14</f>
        <v>41</v>
      </c>
      <c r="G19" s="140"/>
      <c r="H19" s="12">
        <f>D19/E19</f>
        <v>7.666666666666667</v>
      </c>
      <c r="I19" s="13">
        <f>I4+I9+I14</f>
        <v>0</v>
      </c>
      <c r="J19" s="15">
        <f>(I19*1000)+H19</f>
        <v>7.666666666666667</v>
      </c>
      <c r="K19" s="15">
        <f>RANK(J19,J$19:J$20)</f>
        <v>2</v>
      </c>
    </row>
    <row r="20" spans="1:11" ht="24" customHeight="1">
      <c r="A20" s="141" t="s">
        <v>23</v>
      </c>
      <c r="B20" s="151" t="str">
        <f>SAISIE!B15</f>
        <v>PECOURT</v>
      </c>
      <c r="C20" s="151" t="str">
        <f>SAISIE!C15</f>
        <v>Jean-Christophe</v>
      </c>
      <c r="D20" s="141">
        <f>D5+D10+D15</f>
        <v>240</v>
      </c>
      <c r="E20" s="56">
        <f>E19</f>
        <v>27</v>
      </c>
      <c r="F20" s="141">
        <f>K18</f>
        <v>58</v>
      </c>
      <c r="G20" s="140"/>
      <c r="H20" s="12">
        <f>ROUND(D20/E20,2)</f>
        <v>8.89</v>
      </c>
      <c r="I20" s="13">
        <f>I5+I10+I15</f>
        <v>4</v>
      </c>
      <c r="J20" s="15">
        <f>(I20*1000)+H20</f>
        <v>4008.89</v>
      </c>
      <c r="K20" s="15">
        <f>RANK(J20,J$19:J$20)</f>
        <v>1</v>
      </c>
    </row>
    <row r="21" spans="2:11" ht="12">
      <c r="B21" s="15"/>
      <c r="C21" s="15"/>
      <c r="D21" s="15"/>
      <c r="E21" s="15"/>
      <c r="F21" s="15"/>
      <c r="G21" s="15"/>
      <c r="H21" s="15"/>
      <c r="I21" s="15"/>
      <c r="J21" s="15"/>
      <c r="K21" s="15"/>
    </row>
  </sheetData>
  <sheetProtection sheet="1" objects="1" scenarios="1"/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showGridLines="0" showRowColHeaders="0" tabSelected="1" zoomScale="80" zoomScaleNormal="80" zoomScalePageLayoutView="0" workbookViewId="0" topLeftCell="A1">
      <selection activeCell="A20" sqref="A20"/>
    </sheetView>
  </sheetViews>
  <sheetFormatPr defaultColWidth="11.421875" defaultRowHeight="12.75"/>
  <cols>
    <col min="1" max="1" width="28.8515625" style="0" customWidth="1"/>
    <col min="2" max="14" width="8.7109375" style="0" customWidth="1"/>
  </cols>
  <sheetData>
    <row r="1" ht="45" customHeight="1">
      <c r="A1" s="22" t="str">
        <f>SAISIE!B2</f>
        <v>B.C. Vignacourt</v>
      </c>
    </row>
    <row r="2" ht="15.75">
      <c r="A2" s="2"/>
    </row>
    <row r="3" spans="1:7" ht="18.75">
      <c r="A3" s="2"/>
      <c r="B3" s="160"/>
      <c r="C3" s="160"/>
      <c r="D3" s="160"/>
      <c r="E3" s="160"/>
      <c r="F3" s="160"/>
      <c r="G3" s="160"/>
    </row>
    <row r="4" ht="15">
      <c r="A4" s="2"/>
    </row>
    <row r="5" spans="1:17" ht="18" customHeight="1">
      <c r="A5" s="23" t="s">
        <v>39</v>
      </c>
      <c r="B5" s="125" t="str">
        <f>SAISIE!C5</f>
        <v>CADRE</v>
      </c>
      <c r="C5" s="23"/>
      <c r="D5" s="23"/>
      <c r="E5" s="24" t="s">
        <v>40</v>
      </c>
      <c r="F5" s="23"/>
      <c r="G5" s="124" t="str">
        <f>SAISIE!C6</f>
        <v>N2</v>
      </c>
      <c r="J5" s="24" t="s">
        <v>41</v>
      </c>
      <c r="L5" s="124" t="str">
        <f>SAISIE!C4</f>
        <v>FINALE de SOMME</v>
      </c>
      <c r="M5" s="23"/>
      <c r="N5" s="23"/>
      <c r="O5" s="23"/>
      <c r="P5" s="23"/>
      <c r="Q5" s="23"/>
    </row>
    <row r="6" ht="12.75" thickBot="1"/>
    <row r="7" spans="1:16" ht="24.75" customHeight="1">
      <c r="A7" s="25" t="s">
        <v>4</v>
      </c>
      <c r="B7" s="161" t="s">
        <v>28</v>
      </c>
      <c r="C7" s="162"/>
      <c r="D7" s="163"/>
      <c r="E7" s="161" t="s">
        <v>29</v>
      </c>
      <c r="F7" s="162"/>
      <c r="G7" s="163"/>
      <c r="H7" s="167" t="s">
        <v>31</v>
      </c>
      <c r="I7" s="156" t="s">
        <v>62</v>
      </c>
      <c r="J7" s="27" t="s">
        <v>43</v>
      </c>
      <c r="K7" s="27" t="s">
        <v>43</v>
      </c>
      <c r="L7" s="156" t="s">
        <v>7</v>
      </c>
      <c r="M7" s="27" t="s">
        <v>42</v>
      </c>
      <c r="N7" s="158" t="s">
        <v>5</v>
      </c>
      <c r="P7" s="3"/>
    </row>
    <row r="8" spans="1:14" ht="24.75" customHeight="1" thickBot="1">
      <c r="A8" s="26" t="s">
        <v>19</v>
      </c>
      <c r="B8" s="164"/>
      <c r="C8" s="165"/>
      <c r="D8" s="166"/>
      <c r="E8" s="164"/>
      <c r="F8" s="165"/>
      <c r="G8" s="166"/>
      <c r="H8" s="168"/>
      <c r="I8" s="157"/>
      <c r="J8" s="28" t="s">
        <v>44</v>
      </c>
      <c r="K8" s="28" t="s">
        <v>8</v>
      </c>
      <c r="L8" s="157"/>
      <c r="M8" s="28" t="s">
        <v>45</v>
      </c>
      <c r="N8" s="159"/>
    </row>
    <row r="9" spans="1:14" ht="24" customHeight="1">
      <c r="A9" s="121" t="str">
        <f>SAISIE!B14</f>
        <v>SOUDAY</v>
      </c>
      <c r="B9" s="108">
        <f>PARTIES!D4</f>
        <v>117</v>
      </c>
      <c r="C9" s="109"/>
      <c r="D9" s="110">
        <f>PARTIES!E4</f>
        <v>15</v>
      </c>
      <c r="E9" s="108">
        <f>PARTIES!D9</f>
        <v>90</v>
      </c>
      <c r="F9" s="109"/>
      <c r="G9" s="110">
        <f>PARTIES!E9</f>
        <v>12</v>
      </c>
      <c r="H9" s="29"/>
      <c r="I9" s="30"/>
      <c r="J9" s="30"/>
      <c r="K9" s="30"/>
      <c r="L9" s="30"/>
      <c r="M9" s="30"/>
      <c r="N9" s="31"/>
    </row>
    <row r="10" spans="1:14" ht="24" customHeight="1" thickBot="1">
      <c r="A10" s="122" t="str">
        <f>SAISIE!C14</f>
        <v>Alain</v>
      </c>
      <c r="B10" s="111"/>
      <c r="C10" s="93"/>
      <c r="D10" s="112"/>
      <c r="E10" s="111"/>
      <c r="F10" s="93"/>
      <c r="G10" s="112"/>
      <c r="H10" s="32"/>
      <c r="I10" s="33"/>
      <c r="J10" s="33"/>
      <c r="K10" s="33"/>
      <c r="L10" s="33"/>
      <c r="M10" s="33"/>
      <c r="N10" s="34"/>
    </row>
    <row r="11" spans="1:14" ht="24" customHeight="1" thickBot="1">
      <c r="A11" s="122">
        <f>SAISIE!D14</f>
        <v>0</v>
      </c>
      <c r="B11" s="45"/>
      <c r="C11" s="35" t="str">
        <f>IF(PARTIES!I4=2,"G",IF(PARTIES!I4=1,"N","P"))</f>
        <v>P</v>
      </c>
      <c r="D11" s="44"/>
      <c r="E11" s="42"/>
      <c r="F11" s="35" t="str">
        <f>IF(PARTIES!I9=2,"G",IF(PARTIES!I9=1,"N","P"))</f>
        <v>P</v>
      </c>
      <c r="G11" s="44"/>
      <c r="H11" s="117">
        <f>PARTIES!D19</f>
        <v>207</v>
      </c>
      <c r="I11" s="118">
        <f>PARTIES!E19</f>
        <v>27</v>
      </c>
      <c r="J11" s="119">
        <f>PARTIES!H19</f>
        <v>7.666666666666667</v>
      </c>
      <c r="K11" s="119">
        <f>PARTIES!K5</f>
        <v>0</v>
      </c>
      <c r="L11" s="118">
        <f>PARTIES!K14</f>
        <v>41</v>
      </c>
      <c r="M11" s="120">
        <f>PARTIES!I19</f>
        <v>0</v>
      </c>
      <c r="N11" s="46">
        <f>PARTIES!K19</f>
        <v>2</v>
      </c>
    </row>
    <row r="12" spans="1:14" ht="24" customHeight="1">
      <c r="A12" s="122" t="str">
        <f>SAISIE!E14</f>
        <v>159590 S</v>
      </c>
      <c r="B12" s="111"/>
      <c r="C12" s="93"/>
      <c r="D12" s="112"/>
      <c r="E12" s="111"/>
      <c r="F12" s="93"/>
      <c r="G12" s="112"/>
      <c r="H12" s="32"/>
      <c r="I12" s="33"/>
      <c r="J12" s="33"/>
      <c r="K12" s="33"/>
      <c r="L12" s="33"/>
      <c r="M12" s="33"/>
      <c r="N12" s="34"/>
    </row>
    <row r="13" spans="1:14" ht="24" customHeight="1" thickBot="1">
      <c r="A13" s="123" t="str">
        <f>SAISIE!F14</f>
        <v>Vignacourt</v>
      </c>
      <c r="B13" s="113">
        <f>PARTIES!H4</f>
        <v>7.8</v>
      </c>
      <c r="C13" s="114"/>
      <c r="D13" s="115">
        <f>PARTIES!F4</f>
        <v>35</v>
      </c>
      <c r="E13" s="113">
        <f>PARTIES!H9</f>
        <v>7.5</v>
      </c>
      <c r="F13" s="114"/>
      <c r="G13" s="115">
        <f>PARTIES!F9</f>
        <v>41</v>
      </c>
      <c r="H13" s="36"/>
      <c r="I13" s="37"/>
      <c r="J13" s="37"/>
      <c r="K13" s="37"/>
      <c r="L13" s="37"/>
      <c r="M13" s="37"/>
      <c r="N13" s="38"/>
    </row>
    <row r="14" spans="1:14" ht="24" customHeight="1">
      <c r="A14" s="121" t="str">
        <f>SAISIE!B15</f>
        <v>PECOURT</v>
      </c>
      <c r="B14" s="108">
        <f>PARTIES!D5</f>
        <v>120</v>
      </c>
      <c r="C14" s="109"/>
      <c r="D14" s="110">
        <f>PARTIES!E5</f>
        <v>15</v>
      </c>
      <c r="E14" s="108">
        <f>PARTIES!D10</f>
        <v>120</v>
      </c>
      <c r="F14" s="41"/>
      <c r="G14" s="110">
        <f>PARTIES!E10</f>
        <v>12</v>
      </c>
      <c r="H14" s="29"/>
      <c r="I14" s="30"/>
      <c r="J14" s="30"/>
      <c r="K14" s="30"/>
      <c r="L14" s="30"/>
      <c r="M14" s="30"/>
      <c r="N14" s="31"/>
    </row>
    <row r="15" spans="1:14" ht="24" customHeight="1" thickBot="1">
      <c r="A15" s="122" t="str">
        <f>SAISIE!C15</f>
        <v>Jean-Christophe</v>
      </c>
      <c r="B15" s="111"/>
      <c r="C15" s="93"/>
      <c r="D15" s="112"/>
      <c r="E15" s="42"/>
      <c r="F15" s="43"/>
      <c r="G15" s="44"/>
      <c r="H15" s="32"/>
      <c r="I15" s="33"/>
      <c r="J15" s="33"/>
      <c r="K15" s="33"/>
      <c r="L15" s="33"/>
      <c r="M15" s="33"/>
      <c r="N15" s="34"/>
    </row>
    <row r="16" spans="1:14" ht="24" customHeight="1" thickBot="1">
      <c r="A16" s="122">
        <f>SAISIE!D15</f>
        <v>0</v>
      </c>
      <c r="B16" s="42"/>
      <c r="C16" s="35" t="str">
        <f>IF(PARTIES!I5=2,"G",IF(PARTIES!I5=1,"N","P"))</f>
        <v>G</v>
      </c>
      <c r="D16" s="39"/>
      <c r="E16" s="40"/>
      <c r="F16" s="35" t="str">
        <f>IF(PARTIES!I10=2,"G",IF(PARTIES!I10=1,"N","P"))</f>
        <v>G</v>
      </c>
      <c r="G16" s="39"/>
      <c r="H16" s="117">
        <f>PARTIES!D20</f>
        <v>240</v>
      </c>
      <c r="I16" s="118">
        <f>PARTIES!E20</f>
        <v>27</v>
      </c>
      <c r="J16" s="119">
        <f>PARTIES!H20</f>
        <v>8.89</v>
      </c>
      <c r="K16" s="119">
        <f>PARTIES!K9</f>
        <v>10</v>
      </c>
      <c r="L16" s="118">
        <f>PARTIES!K18</f>
        <v>58</v>
      </c>
      <c r="M16" s="120">
        <f>PARTIES!I20</f>
        <v>4</v>
      </c>
      <c r="N16" s="46">
        <f>PARTIES!K20</f>
        <v>1</v>
      </c>
    </row>
    <row r="17" spans="1:14" ht="24" customHeight="1">
      <c r="A17" s="122" t="str">
        <f>SAISIE!E15</f>
        <v>125124 M</v>
      </c>
      <c r="B17" s="111"/>
      <c r="C17" s="93"/>
      <c r="D17" s="112"/>
      <c r="E17" s="111"/>
      <c r="F17" s="93"/>
      <c r="G17" s="112"/>
      <c r="H17" s="32"/>
      <c r="I17" s="33"/>
      <c r="J17" s="33"/>
      <c r="K17" s="33"/>
      <c r="L17" s="33"/>
      <c r="M17" s="33"/>
      <c r="N17" s="34"/>
    </row>
    <row r="18" spans="1:14" ht="24" customHeight="1" thickBot="1">
      <c r="A18" s="123" t="str">
        <f>SAISIE!F15</f>
        <v>Vignacourt</v>
      </c>
      <c r="B18" s="113">
        <f>PARTIES!H5</f>
        <v>8</v>
      </c>
      <c r="C18" s="114"/>
      <c r="D18" s="115">
        <f>PARTIES!F5</f>
        <v>30</v>
      </c>
      <c r="E18" s="113">
        <f>PARTIES!H10</f>
        <v>10</v>
      </c>
      <c r="F18" s="114"/>
      <c r="G18" s="116">
        <f>PARTIES!F10</f>
        <v>58</v>
      </c>
      <c r="H18" s="36"/>
      <c r="I18" s="37"/>
      <c r="J18" s="37"/>
      <c r="K18" s="37"/>
      <c r="L18" s="37"/>
      <c r="M18" s="37"/>
      <c r="N18" s="38"/>
    </row>
    <row r="19" ht="19.5" customHeight="1"/>
    <row r="20" spans="1:10" ht="19.5" customHeight="1">
      <c r="A20" s="82" t="str">
        <f>SAISIE!C8</f>
        <v>19 décembre 2021</v>
      </c>
      <c r="B20" s="72"/>
      <c r="C20" s="72"/>
      <c r="D20" s="72"/>
      <c r="E20" s="72"/>
      <c r="F20" s="72"/>
      <c r="G20" s="21"/>
      <c r="H20" s="21"/>
      <c r="I20" s="126" t="str">
        <f>SAISIE!C9</f>
        <v>AELVOET Thierry</v>
      </c>
      <c r="J20" s="21"/>
    </row>
  </sheetData>
  <sheetProtection sheet="1" objects="1" scenarios="1"/>
  <mergeCells count="7">
    <mergeCell ref="I7:I8"/>
    <mergeCell ref="L7:L8"/>
    <mergeCell ref="N7:N8"/>
    <mergeCell ref="B3:G3"/>
    <mergeCell ref="B7:D8"/>
    <mergeCell ref="E7:G8"/>
    <mergeCell ref="H7:H8"/>
  </mergeCells>
  <conditionalFormatting sqref="C11 F11 C16 F16">
    <cfRule type="cellIs" priority="1" dxfId="5" operator="equal" stopIfTrue="1">
      <formula>"G"</formula>
    </cfRule>
    <cfRule type="cellIs" priority="2" dxfId="4" operator="equal" stopIfTrue="1">
      <formula>"N"</formula>
    </cfRule>
    <cfRule type="cellIs" priority="3" dxfId="3" operator="equal" stopIfTrue="1">
      <formula>"P"</formula>
    </cfRule>
  </conditionalFormatting>
  <printOptions horizontalCentered="1"/>
  <pageMargins left="0.3937007874015748" right="0.3937007874015748" top="0.3937007874015748" bottom="0" header="0.5118110236220472" footer="0.5118110236220472"/>
  <pageSetup fitToHeight="1" fitToWidth="1"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RowColHeaders="0" zoomScalePageLayoutView="0" workbookViewId="0" topLeftCell="A1">
      <selection activeCell="A10" sqref="A10:A11"/>
    </sheetView>
  </sheetViews>
  <sheetFormatPr defaultColWidth="11.421875" defaultRowHeight="12.75"/>
  <cols>
    <col min="1" max="1" width="6.7109375" style="0" customWidth="1"/>
    <col min="2" max="2" width="31.7109375" style="0" customWidth="1"/>
    <col min="3" max="3" width="14.7109375" style="0" customWidth="1"/>
    <col min="4" max="9" width="6.7109375" style="0" customWidth="1"/>
  </cols>
  <sheetData>
    <row r="1" spans="1:10" ht="79.5" customHeight="1">
      <c r="A1" s="92"/>
      <c r="B1" s="87"/>
      <c r="C1" s="87"/>
      <c r="D1" s="87"/>
      <c r="E1" s="87"/>
      <c r="F1" s="87"/>
      <c r="G1" s="87"/>
      <c r="H1" s="87"/>
      <c r="I1" s="87"/>
      <c r="J1" s="4"/>
    </row>
    <row r="2" spans="1:10" ht="31.5" customHeight="1">
      <c r="A2" s="181" t="s">
        <v>65</v>
      </c>
      <c r="B2" s="181"/>
      <c r="C2" s="181"/>
      <c r="D2" s="181"/>
      <c r="E2" s="181"/>
      <c r="F2" s="181"/>
      <c r="G2" s="181"/>
      <c r="H2" s="181"/>
      <c r="I2" s="181"/>
      <c r="J2" s="5"/>
    </row>
    <row r="3" spans="1:9" ht="18" customHeight="1">
      <c r="A3" s="182" t="s">
        <v>64</v>
      </c>
      <c r="B3" s="182"/>
      <c r="C3" s="182"/>
      <c r="D3" s="182"/>
      <c r="E3" s="182"/>
      <c r="F3" s="182"/>
      <c r="G3" s="182"/>
      <c r="H3" s="182"/>
      <c r="I3" s="182"/>
    </row>
    <row r="4" spans="1:9" ht="18" customHeight="1" thickBot="1">
      <c r="A4" s="93"/>
      <c r="B4" s="93"/>
      <c r="C4" s="93"/>
      <c r="D4" s="93"/>
      <c r="E4" s="93"/>
      <c r="F4" s="93"/>
      <c r="G4" s="93"/>
      <c r="H4" s="93"/>
      <c r="I4" s="93"/>
    </row>
    <row r="5" spans="1:9" ht="27" customHeight="1">
      <c r="A5" s="187" t="str">
        <f>SAISIE!B3</f>
        <v>COMITE  DEPARTEMENTAL de BILLARD de la SOMME</v>
      </c>
      <c r="B5" s="188"/>
      <c r="C5" s="188"/>
      <c r="D5" s="188"/>
      <c r="E5" s="188"/>
      <c r="F5" s="188"/>
      <c r="G5" s="188"/>
      <c r="H5" s="188"/>
      <c r="I5" s="189"/>
    </row>
    <row r="6" spans="1:9" ht="27" customHeight="1" thickBot="1">
      <c r="A6" s="193" t="str">
        <f>SAISIE!C5</f>
        <v>CADRE</v>
      </c>
      <c r="B6" s="194"/>
      <c r="C6" s="194"/>
      <c r="D6" s="194"/>
      <c r="E6" s="194"/>
      <c r="F6" s="194"/>
      <c r="G6" s="194"/>
      <c r="H6" s="194"/>
      <c r="I6" s="195"/>
    </row>
    <row r="7" spans="1:9" ht="27" customHeight="1">
      <c r="A7" s="95" t="s">
        <v>66</v>
      </c>
      <c r="B7" s="94" t="str">
        <f>SAISIE!C4</f>
        <v>FINALE de SOMME</v>
      </c>
      <c r="C7" s="97" t="s">
        <v>68</v>
      </c>
      <c r="D7" s="48" t="str">
        <f>SAISIE!C6</f>
        <v>N2</v>
      </c>
      <c r="E7" s="47"/>
      <c r="F7" s="47"/>
      <c r="G7" s="47"/>
      <c r="H7" s="47"/>
      <c r="I7" s="49"/>
    </row>
    <row r="8" spans="1:9" ht="27" customHeight="1" thickBot="1">
      <c r="A8" s="96" t="s">
        <v>67</v>
      </c>
      <c r="B8" s="131" t="str">
        <f>SAISIE!B2</f>
        <v>B.C. Vignacourt</v>
      </c>
      <c r="C8" s="98" t="s">
        <v>69</v>
      </c>
      <c r="D8" s="51" t="str">
        <f>SAISIE!C8</f>
        <v>19 décembre 2021</v>
      </c>
      <c r="E8" s="50"/>
      <c r="F8" s="50"/>
      <c r="G8" s="50"/>
      <c r="H8" s="50"/>
      <c r="I8" s="52"/>
    </row>
    <row r="9" ht="19.5" customHeight="1" thickBot="1">
      <c r="C9" t="s">
        <v>6</v>
      </c>
    </row>
    <row r="10" spans="1:9" ht="18" customHeight="1">
      <c r="A10" s="196" t="s">
        <v>5</v>
      </c>
      <c r="B10" s="198" t="s">
        <v>46</v>
      </c>
      <c r="C10" s="200" t="s">
        <v>47</v>
      </c>
      <c r="D10" s="53" t="s">
        <v>31</v>
      </c>
      <c r="E10" s="177" t="s">
        <v>31</v>
      </c>
      <c r="F10" s="177" t="s">
        <v>32</v>
      </c>
      <c r="G10" s="183" t="s">
        <v>48</v>
      </c>
      <c r="H10" s="184"/>
      <c r="I10" s="185" t="s">
        <v>7</v>
      </c>
    </row>
    <row r="11" spans="1:9" ht="18" customHeight="1" thickBot="1">
      <c r="A11" s="197"/>
      <c r="B11" s="199"/>
      <c r="C11" s="201"/>
      <c r="D11" s="90" t="s">
        <v>49</v>
      </c>
      <c r="E11" s="178"/>
      <c r="F11" s="178"/>
      <c r="G11" s="91" t="s">
        <v>50</v>
      </c>
      <c r="H11" s="91" t="s">
        <v>51</v>
      </c>
      <c r="I11" s="186"/>
    </row>
    <row r="12" spans="1:9" ht="18" customHeight="1">
      <c r="A12" s="179">
        <v>1</v>
      </c>
      <c r="B12" s="88" t="str">
        <f>IF(PARTIES!K19=1,PARTIES!B19,PARTIES!B20)</f>
        <v>PECOURT</v>
      </c>
      <c r="C12" s="173" t="str">
        <f>IF(PARTIES!K19=1,SAISIE!E14,SAISIE!E15)</f>
        <v>125124 M</v>
      </c>
      <c r="D12" s="173">
        <f>IF(PARTIES!K19=1,PARTIES!I19,PARTIES!I20)</f>
        <v>4</v>
      </c>
      <c r="E12" s="173">
        <f>IF(PARTIES!K19=1,PARTIES!D19,PARTIES!D20)</f>
        <v>240</v>
      </c>
      <c r="F12" s="173">
        <f>IF(PARTIES!K19=1,PARTIES!E19,PARTIES!E20)</f>
        <v>27</v>
      </c>
      <c r="G12" s="169">
        <f>IF(PARTIES!K19=1,PARTIES!H19,PARTIES!H20)</f>
        <v>8.89</v>
      </c>
      <c r="H12" s="169">
        <f>IF(PARTIES!K19=1,PARTIES!K5,PARTIES!K9)</f>
        <v>10</v>
      </c>
      <c r="I12" s="171">
        <f>IF(PARTIES!K19=1,PARTIES!K14,PARTIES!K18)</f>
        <v>58</v>
      </c>
    </row>
    <row r="13" spans="1:9" ht="18" customHeight="1" thickBot="1">
      <c r="A13" s="180"/>
      <c r="B13" s="89" t="str">
        <f>IF(PARTIES!K19=1,PARTIES!C19,PARTIES!C20)</f>
        <v>Jean-Christophe</v>
      </c>
      <c r="C13" s="174"/>
      <c r="D13" s="174"/>
      <c r="E13" s="174"/>
      <c r="F13" s="174"/>
      <c r="G13" s="170"/>
      <c r="H13" s="170"/>
      <c r="I13" s="172"/>
    </row>
    <row r="14" spans="1:9" ht="18" customHeight="1">
      <c r="A14" s="179">
        <v>2</v>
      </c>
      <c r="B14" s="88" t="str">
        <f>IF(PARTIES!K19=2,PARTIES!B19,PARTIES!B20)</f>
        <v>SOUDAY</v>
      </c>
      <c r="C14" s="173" t="str">
        <f>IF(PARTIES!K19=2,SAISIE!E14,SAISIE!E15)</f>
        <v>159590 S</v>
      </c>
      <c r="D14" s="173">
        <f>IF(PARTIES!K19=2,PARTIES!I19,PARTIES!I20)</f>
        <v>0</v>
      </c>
      <c r="E14" s="173">
        <f>IF(PARTIES!K19=2,PARTIES!D19,PARTIES!D20)</f>
        <v>207</v>
      </c>
      <c r="F14" s="173">
        <f>IF(PARTIES!K19=2,PARTIES!E19,PARTIES!E20)</f>
        <v>27</v>
      </c>
      <c r="G14" s="169">
        <f>IF(PARTIES!K19=2,PARTIES!H19,PARTIES!H20)</f>
        <v>7.666666666666667</v>
      </c>
      <c r="H14" s="169">
        <f>IF(PARTIES!K19=2,PARTIES!K5,PARTIES!K9)</f>
        <v>0</v>
      </c>
      <c r="I14" s="175">
        <f>IF(PARTIES!K19=2,PARTIES!K14,PARTIES!K18)</f>
        <v>41</v>
      </c>
    </row>
    <row r="15" spans="1:9" ht="18" customHeight="1" thickBot="1">
      <c r="A15" s="180"/>
      <c r="B15" s="89" t="str">
        <f>IF(PARTIES!K19=2,PARTIES!C19,PARTIES!C20)</f>
        <v>Alain</v>
      </c>
      <c r="C15" s="174"/>
      <c r="D15" s="174"/>
      <c r="E15" s="174"/>
      <c r="F15" s="174"/>
      <c r="G15" s="170"/>
      <c r="H15" s="170"/>
      <c r="I15" s="176"/>
    </row>
    <row r="18" ht="12.75" thickBot="1"/>
    <row r="19" spans="1:9" ht="19.5" customHeight="1" thickBot="1">
      <c r="A19" s="190" t="s">
        <v>52</v>
      </c>
      <c r="B19" s="191"/>
      <c r="C19" s="191"/>
      <c r="D19" s="191"/>
      <c r="E19" s="191"/>
      <c r="F19" s="191"/>
      <c r="G19" s="191"/>
      <c r="H19" s="191"/>
      <c r="I19" s="192"/>
    </row>
    <row r="20" spans="1:9" ht="21.75" customHeight="1">
      <c r="A20" s="54">
        <v>1</v>
      </c>
      <c r="B20" s="101"/>
      <c r="C20" s="99"/>
      <c r="D20" s="99"/>
      <c r="E20" s="47"/>
      <c r="F20" s="47"/>
      <c r="G20" s="47"/>
      <c r="H20" s="47"/>
      <c r="I20" s="49"/>
    </row>
    <row r="21" spans="1:9" ht="21.75" customHeight="1" thickBot="1">
      <c r="A21" s="55">
        <v>2</v>
      </c>
      <c r="B21" s="102"/>
      <c r="C21" s="100"/>
      <c r="D21" s="100"/>
      <c r="E21" s="50"/>
      <c r="F21" s="50"/>
      <c r="G21" s="50"/>
      <c r="H21" s="50"/>
      <c r="I21" s="52"/>
    </row>
    <row r="22" ht="21.75" customHeight="1">
      <c r="A22" s="152" t="str">
        <f>SAISIE!A13</f>
        <v>Ed. 09/2017</v>
      </c>
    </row>
    <row r="23" ht="21.75" customHeight="1">
      <c r="A23" s="6" t="s">
        <v>53</v>
      </c>
    </row>
    <row r="24" ht="21.75" customHeight="1">
      <c r="A24" s="2" t="str">
        <f>IF(SAISIE!C9="","",SAISIE!C9)</f>
        <v>AELVOET Thierry</v>
      </c>
    </row>
    <row r="25" spans="1:4" ht="21.75" customHeight="1">
      <c r="A25" s="1" t="str">
        <f>SAISIE!B9</f>
        <v>Responsable de Salle</v>
      </c>
      <c r="C25" s="132" t="s">
        <v>54</v>
      </c>
      <c r="D25" s="133" t="str">
        <f>A24</f>
        <v>AELVOET Thierry</v>
      </c>
    </row>
  </sheetData>
  <sheetProtection sheet="1" objects="1" scenarios="1"/>
  <mergeCells count="28">
    <mergeCell ref="A2:I2"/>
    <mergeCell ref="A3:I3"/>
    <mergeCell ref="G10:H10"/>
    <mergeCell ref="I10:I11"/>
    <mergeCell ref="A5:I5"/>
    <mergeCell ref="A19:I19"/>
    <mergeCell ref="A6:I6"/>
    <mergeCell ref="A10:A11"/>
    <mergeCell ref="B10:B11"/>
    <mergeCell ref="C10:C11"/>
    <mergeCell ref="E10:E11"/>
    <mergeCell ref="F10:F11"/>
    <mergeCell ref="F12:F13"/>
    <mergeCell ref="G12:G13"/>
    <mergeCell ref="A12:A13"/>
    <mergeCell ref="A14:A15"/>
    <mergeCell ref="C12:C13"/>
    <mergeCell ref="C14:C15"/>
    <mergeCell ref="H12:H13"/>
    <mergeCell ref="I12:I13"/>
    <mergeCell ref="D14:D15"/>
    <mergeCell ref="E14:E15"/>
    <mergeCell ref="F14:F15"/>
    <mergeCell ref="G14:G15"/>
    <mergeCell ref="H14:H15"/>
    <mergeCell ref="I14:I15"/>
    <mergeCell ref="D12:D13"/>
    <mergeCell ref="E12:E13"/>
  </mergeCells>
  <printOptions horizontalCentered="1"/>
  <pageMargins left="0" right="0" top="0.3937007874015748" bottom="0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showRowColHeaders="0" zoomScalePageLayoutView="0" workbookViewId="0" topLeftCell="A1">
      <selection activeCell="E26" sqref="E26"/>
    </sheetView>
  </sheetViews>
  <sheetFormatPr defaultColWidth="11.421875" defaultRowHeight="12.75"/>
  <cols>
    <col min="1" max="1" width="27.421875" style="0" customWidth="1"/>
    <col min="2" max="2" width="8.57421875" style="0" customWidth="1"/>
    <col min="3" max="3" width="31.8515625" style="0" customWidth="1"/>
    <col min="4" max="4" width="12.7109375" style="0" customWidth="1"/>
    <col min="5" max="5" width="19.7109375" style="0" customWidth="1"/>
  </cols>
  <sheetData>
    <row r="1" spans="1:5" ht="12" customHeight="1" thickTop="1">
      <c r="A1" s="73"/>
      <c r="B1" s="74"/>
      <c r="C1" s="74"/>
      <c r="D1" s="74"/>
      <c r="E1" s="75"/>
    </row>
    <row r="2" spans="1:5" ht="19.5" customHeight="1">
      <c r="A2" s="202" t="s">
        <v>55</v>
      </c>
      <c r="B2" s="203"/>
      <c r="C2" s="203"/>
      <c r="D2" s="203"/>
      <c r="E2" s="204"/>
    </row>
    <row r="3" spans="1:5" ht="12" customHeight="1">
      <c r="A3" s="83"/>
      <c r="B3" s="58"/>
      <c r="C3" s="58"/>
      <c r="D3" s="58"/>
      <c r="E3" s="76"/>
    </row>
    <row r="4" spans="1:5" ht="12" customHeight="1">
      <c r="A4" s="77"/>
      <c r="B4" s="59" t="s">
        <v>9</v>
      </c>
      <c r="C4" s="59" t="str">
        <f>SAISIE!C10</f>
        <v>FINALE de LIGUE</v>
      </c>
      <c r="D4" s="60" t="str">
        <f>SAISIE!C5</f>
        <v>CADRE</v>
      </c>
      <c r="E4" s="78" t="str">
        <f>SAISIE!C6</f>
        <v>N2</v>
      </c>
    </row>
    <row r="5" spans="1:5" ht="12" customHeight="1">
      <c r="A5" s="77"/>
      <c r="B5" s="59"/>
      <c r="C5" s="59"/>
      <c r="D5" s="58"/>
      <c r="E5" s="76"/>
    </row>
    <row r="6" spans="1:5" ht="18" customHeight="1">
      <c r="A6" s="84" t="s">
        <v>10</v>
      </c>
      <c r="B6" s="61" t="s">
        <v>56</v>
      </c>
      <c r="C6" s="60" t="str">
        <f>TRANSMISSION!B12</f>
        <v>PECOURT</v>
      </c>
      <c r="D6" s="61" t="s">
        <v>60</v>
      </c>
      <c r="E6" s="79" t="str">
        <f>TRANSMISSION!C12</f>
        <v>125124 M</v>
      </c>
    </row>
    <row r="7" spans="1:5" ht="12" customHeight="1">
      <c r="A7" s="77"/>
      <c r="B7" s="61" t="s">
        <v>57</v>
      </c>
      <c r="C7" s="60" t="str">
        <f>TRANSMISSION!B13</f>
        <v>Jean-Christophe</v>
      </c>
      <c r="D7" s="61" t="s">
        <v>61</v>
      </c>
      <c r="E7" s="79" t="str">
        <f>IF(PARTIES!K19=1,SAISIE!F14,SAISIE!F15)</f>
        <v>Vignacourt</v>
      </c>
    </row>
    <row r="8" spans="1:5" ht="12" customHeight="1">
      <c r="A8" s="77"/>
      <c r="B8" s="61" t="s">
        <v>58</v>
      </c>
      <c r="C8" s="58"/>
      <c r="D8" s="207" t="s">
        <v>12</v>
      </c>
      <c r="E8" s="205" t="s">
        <v>83</v>
      </c>
    </row>
    <row r="9" spans="1:5" ht="12" customHeight="1">
      <c r="A9" s="77"/>
      <c r="B9" s="58"/>
      <c r="C9" s="58"/>
      <c r="D9" s="207"/>
      <c r="E9" s="205"/>
    </row>
    <row r="10" spans="1:5" ht="12" customHeight="1">
      <c r="A10" s="77"/>
      <c r="B10" s="58"/>
      <c r="C10" s="58"/>
      <c r="D10" s="58"/>
      <c r="E10" s="76"/>
    </row>
    <row r="11" spans="1:5" ht="18" customHeight="1">
      <c r="A11" s="84" t="s">
        <v>13</v>
      </c>
      <c r="B11" s="61" t="s">
        <v>56</v>
      </c>
      <c r="C11" s="60" t="str">
        <f>TRANSMISSION!B14</f>
        <v>SOUDAY</v>
      </c>
      <c r="D11" s="61" t="s">
        <v>60</v>
      </c>
      <c r="E11" s="79" t="str">
        <f>TRANSMISSION!C14</f>
        <v>159590 S</v>
      </c>
    </row>
    <row r="12" spans="1:5" ht="12" customHeight="1">
      <c r="A12" s="77"/>
      <c r="B12" s="61" t="s">
        <v>57</v>
      </c>
      <c r="C12" s="60" t="str">
        <f>TRANSMISSION!B15</f>
        <v>Alain</v>
      </c>
      <c r="D12" s="61" t="s">
        <v>61</v>
      </c>
      <c r="E12" s="79" t="str">
        <f>IF(PARTIES!K20=2,SAISIE!F15,SAISIE!F14)</f>
        <v>Vignacourt</v>
      </c>
    </row>
    <row r="13" spans="1:5" ht="12" customHeight="1">
      <c r="A13" s="77"/>
      <c r="B13" s="61" t="s">
        <v>58</v>
      </c>
      <c r="C13" s="58"/>
      <c r="D13" s="207" t="s">
        <v>12</v>
      </c>
      <c r="E13" s="205" t="s">
        <v>84</v>
      </c>
    </row>
    <row r="14" spans="1:5" ht="12" customHeight="1">
      <c r="A14" s="77"/>
      <c r="B14" s="61"/>
      <c r="C14" s="58"/>
      <c r="D14" s="207"/>
      <c r="E14" s="205"/>
    </row>
    <row r="15" spans="1:5" ht="12" customHeight="1">
      <c r="A15" s="77"/>
      <c r="B15" s="61"/>
      <c r="C15" s="58"/>
      <c r="D15" s="58"/>
      <c r="E15" s="76"/>
    </row>
    <row r="16" spans="1:5" ht="18" customHeight="1">
      <c r="A16" s="84" t="s">
        <v>14</v>
      </c>
      <c r="B16" s="61" t="s">
        <v>59</v>
      </c>
      <c r="C16" s="130" t="str">
        <f>SAISIE!C9</f>
        <v>AELVOET Thierry</v>
      </c>
      <c r="D16" s="58" t="s">
        <v>12</v>
      </c>
      <c r="E16" s="129" t="str">
        <f>C16</f>
        <v>AELVOET Thierry</v>
      </c>
    </row>
    <row r="17" spans="1:5" ht="12" customHeight="1" thickBot="1">
      <c r="A17" s="85"/>
      <c r="B17" s="80"/>
      <c r="C17" s="80"/>
      <c r="D17" s="80"/>
      <c r="E17" s="81"/>
    </row>
    <row r="18" ht="12.75" thickTop="1"/>
    <row r="19" spans="1:5" ht="12.75">
      <c r="A19" s="206" t="s">
        <v>71</v>
      </c>
      <c r="B19" s="206"/>
      <c r="C19" s="206"/>
      <c r="D19" s="206"/>
      <c r="E19" s="206"/>
    </row>
  </sheetData>
  <sheetProtection sheet="1" objects="1" scenarios="1"/>
  <mergeCells count="6">
    <mergeCell ref="A2:E2"/>
    <mergeCell ref="E8:E9"/>
    <mergeCell ref="A19:E19"/>
    <mergeCell ref="E13:E14"/>
    <mergeCell ref="D8:D9"/>
    <mergeCell ref="D13:D14"/>
  </mergeCells>
  <conditionalFormatting sqref="E8:E9 E13:E14">
    <cfRule type="cellIs" priority="1" dxfId="2" operator="equal" stopIfTrue="1">
      <formula>$A$1</formula>
    </cfRule>
    <cfRule type="cellIs" priority="2" dxfId="1" operator="equal" stopIfTrue="1">
      <formula>"OUI"</formula>
    </cfRule>
    <cfRule type="cellIs" priority="3" dxfId="0" operator="equal" stopIfTrue="1">
      <formula>"NON"</formula>
    </cfRule>
  </conditionalFormatting>
  <printOptions horizontalCentered="1"/>
  <pageMargins left="0" right="0.1968503937007874" top="0.1968503937007874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DELGOVE</dc:creator>
  <cp:keywords/>
  <dc:description/>
  <cp:lastModifiedBy>genty</cp:lastModifiedBy>
  <cp:lastPrinted>2021-12-19T11:37:22Z</cp:lastPrinted>
  <dcterms:created xsi:type="dcterms:W3CDTF">2003-08-14T08:07:33Z</dcterms:created>
  <dcterms:modified xsi:type="dcterms:W3CDTF">2022-01-03T09:49:29Z</dcterms:modified>
  <cp:category/>
  <cp:version/>
  <cp:contentType/>
  <cp:contentStatus/>
</cp:coreProperties>
</file>