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0" activeTab="2"/>
  </bookViews>
  <sheets>
    <sheet name="SAISIE" sheetId="1" r:id="rId1"/>
    <sheet name="PARTIES" sheetId="2" r:id="rId2"/>
    <sheet name="RESULTATS" sheetId="3" r:id="rId3"/>
    <sheet name="TRANSMISSION" sheetId="4" r:id="rId4"/>
    <sheet name="ENGAGEMENT" sheetId="5" r:id="rId5"/>
  </sheets>
  <definedNames>
    <definedName name="_xlnm.Print_Area" localSheetId="1">'PARTIES'!$A$1:$F$20</definedName>
  </definedNames>
  <calcPr fullCalcOnLoad="1"/>
</workbook>
</file>

<file path=xl/sharedStrings.xml><?xml version="1.0" encoding="utf-8"?>
<sst xmlns="http://schemas.openxmlformats.org/spreadsheetml/2006/main" count="116" uniqueCount="88">
  <si>
    <t>MODE DE JEU</t>
  </si>
  <si>
    <t>CATEGORIE</t>
  </si>
  <si>
    <t>LIEU</t>
  </si>
  <si>
    <t>DATE</t>
  </si>
  <si>
    <t>NOM</t>
  </si>
  <si>
    <t>CLT</t>
  </si>
  <si>
    <t xml:space="preserve"> </t>
  </si>
  <si>
    <t>Série</t>
  </si>
  <si>
    <t>Part.</t>
  </si>
  <si>
    <t>dans</t>
  </si>
  <si>
    <t>JOUEUR QUALIFIE</t>
  </si>
  <si>
    <t>Club</t>
  </si>
  <si>
    <t>Signature</t>
  </si>
  <si>
    <t>REMPLACANT EVENTUEL</t>
  </si>
  <si>
    <t>RESPONSABLE</t>
  </si>
  <si>
    <t>FEUILLE  DE  SAISIE</t>
  </si>
  <si>
    <t>STADE</t>
  </si>
  <si>
    <t>Responsable de Salle</t>
  </si>
  <si>
    <t>Prochain STADE</t>
  </si>
  <si>
    <t>Prénom</t>
  </si>
  <si>
    <t>Moyenne</t>
  </si>
  <si>
    <t>N° Licence</t>
  </si>
  <si>
    <t>JOUEUR 1</t>
  </si>
  <si>
    <t>JOUEUR 2</t>
  </si>
  <si>
    <r>
      <t xml:space="preserve">  </t>
    </r>
    <r>
      <rPr>
        <b/>
        <i/>
        <u val="single"/>
        <sz val="12"/>
        <color indexed="10"/>
        <rFont val="Arial"/>
        <family val="2"/>
      </rPr>
      <t>Renseigner uniquement</t>
    </r>
  </si>
  <si>
    <r>
      <t xml:space="preserve">  </t>
    </r>
    <r>
      <rPr>
        <b/>
        <i/>
        <u val="single"/>
        <sz val="12"/>
        <color indexed="10"/>
        <rFont val="Arial"/>
        <family val="2"/>
      </rPr>
      <t>les cases bleues  ! ! !</t>
    </r>
  </si>
  <si>
    <t>LES PARTIES</t>
  </si>
  <si>
    <t>Renseigner uniquement les cases bleues</t>
  </si>
  <si>
    <t>1er Tour</t>
  </si>
  <si>
    <t>2ème Tour</t>
  </si>
  <si>
    <t>RESULTAT  FINAL</t>
  </si>
  <si>
    <t>Points</t>
  </si>
  <si>
    <t>Reprises</t>
  </si>
  <si>
    <t>Moy. Part.</t>
  </si>
  <si>
    <t>Moy. Part. 1</t>
  </si>
  <si>
    <t>Moy. Part. 2</t>
  </si>
  <si>
    <t>Série 1</t>
  </si>
  <si>
    <t>Série 2</t>
  </si>
  <si>
    <t>Coeff.</t>
  </si>
  <si>
    <r>
      <t xml:space="preserve">     </t>
    </r>
    <r>
      <rPr>
        <u val="single"/>
        <sz val="12"/>
        <rFont val="Arial"/>
        <family val="2"/>
      </rPr>
      <t>MODE  de  JEU</t>
    </r>
    <r>
      <rPr>
        <sz val="12"/>
        <rFont val="Arial"/>
        <family val="2"/>
      </rPr>
      <t xml:space="preserve">   :</t>
    </r>
  </si>
  <si>
    <r>
      <t>CATEGORIE</t>
    </r>
    <r>
      <rPr>
        <sz val="12"/>
        <rFont val="Arial"/>
        <family val="2"/>
      </rPr>
      <t xml:space="preserve">  :</t>
    </r>
  </si>
  <si>
    <r>
      <t>STADE</t>
    </r>
    <r>
      <rPr>
        <sz val="12"/>
        <rFont val="Arial"/>
        <family val="2"/>
      </rPr>
      <t xml:space="preserve">  :</t>
    </r>
  </si>
  <si>
    <t>Pts</t>
  </si>
  <si>
    <t>Moy.</t>
  </si>
  <si>
    <t>Gén.</t>
  </si>
  <si>
    <t>Match</t>
  </si>
  <si>
    <t>NOMS  et  Prénoms</t>
  </si>
  <si>
    <t>N° de licence</t>
  </si>
  <si>
    <t>Moyennes</t>
  </si>
  <si>
    <t>de match</t>
  </si>
  <si>
    <t>générale</t>
  </si>
  <si>
    <t>particulière</t>
  </si>
  <si>
    <t>Les joueurs déclarés forfaits doivent figurer dans ce cadre à la suite</t>
  </si>
  <si>
    <r>
      <t>NOM et Prénom du responsable des présents résultats</t>
    </r>
    <r>
      <rPr>
        <sz val="10"/>
        <rFont val="Arial"/>
        <family val="2"/>
      </rPr>
      <t xml:space="preserve"> :</t>
    </r>
  </si>
  <si>
    <r>
      <t>Signature</t>
    </r>
    <r>
      <rPr>
        <sz val="10"/>
        <rFont val="Arial"/>
        <family val="2"/>
      </rPr>
      <t xml:space="preserve"> :</t>
    </r>
  </si>
  <si>
    <t>BORDEREAU D'ENGAGEMENT</t>
  </si>
  <si>
    <r>
      <t>Nom</t>
    </r>
    <r>
      <rPr>
        <sz val="10"/>
        <rFont val="Arial"/>
        <family val="2"/>
      </rPr>
      <t xml:space="preserve"> :</t>
    </r>
  </si>
  <si>
    <r>
      <t>Prénom</t>
    </r>
    <r>
      <rPr>
        <sz val="10"/>
        <rFont val="Arial"/>
        <family val="2"/>
      </rPr>
      <t xml:space="preserve"> :</t>
    </r>
  </si>
  <si>
    <r>
      <t>Adresse</t>
    </r>
    <r>
      <rPr>
        <sz val="10"/>
        <rFont val="Arial"/>
        <family val="2"/>
      </rPr>
      <t xml:space="preserve"> :</t>
    </r>
  </si>
  <si>
    <r>
      <t>Nom</t>
    </r>
    <r>
      <rPr>
        <sz val="10"/>
        <rFont val="Arial"/>
        <family val="2"/>
      </rPr>
      <t xml:space="preserve">  :</t>
    </r>
  </si>
  <si>
    <r>
      <t>N° de licence</t>
    </r>
    <r>
      <rPr>
        <sz val="10"/>
        <rFont val="Arial"/>
        <family val="2"/>
      </rPr>
      <t xml:space="preserve"> :</t>
    </r>
  </si>
  <si>
    <r>
      <t>Club</t>
    </r>
    <r>
      <rPr>
        <sz val="10"/>
        <rFont val="Arial"/>
        <family val="2"/>
      </rPr>
      <t xml:space="preserve"> :</t>
    </r>
  </si>
  <si>
    <t>Rep.</t>
  </si>
  <si>
    <t>FINALE de SOMME</t>
  </si>
  <si>
    <t>Feuille de transmission des résultats techniques</t>
  </si>
  <si>
    <t>CHAMPIONNATS INDIVIDUELS</t>
  </si>
  <si>
    <r>
      <t>Stade</t>
    </r>
    <r>
      <rPr>
        <b/>
        <sz val="10"/>
        <rFont val="Arial"/>
        <family val="2"/>
      </rPr>
      <t xml:space="preserve"> :</t>
    </r>
  </si>
  <si>
    <r>
      <t>Lieu</t>
    </r>
    <r>
      <rPr>
        <b/>
        <sz val="10"/>
        <rFont val="Arial"/>
        <family val="2"/>
      </rPr>
      <t xml:space="preserve"> :</t>
    </r>
  </si>
  <si>
    <r>
      <t>Catégorie</t>
    </r>
    <r>
      <rPr>
        <b/>
        <sz val="10"/>
        <rFont val="Arial"/>
        <family val="2"/>
      </rPr>
      <t xml:space="preserve"> :</t>
    </r>
  </si>
  <si>
    <r>
      <t>Date</t>
    </r>
    <r>
      <rPr>
        <b/>
        <sz val="10"/>
        <rFont val="Arial"/>
        <family val="2"/>
      </rPr>
      <t xml:space="preserve"> :</t>
    </r>
  </si>
  <si>
    <t>3 BANDES</t>
  </si>
  <si>
    <t>COMITE  DEPARTEMENTAL de BILLARD de la SOMME</t>
  </si>
  <si>
    <t>Dans la case signature (case bleue), préciser par OUI ou par NON si le joueur s'engage pour le tour suivant.</t>
  </si>
  <si>
    <t>FINALE de LIGUE</t>
  </si>
  <si>
    <t>Edition 09/2017</t>
  </si>
  <si>
    <t>Sporting Club Billard Abbevillois</t>
  </si>
  <si>
    <t>Reg2</t>
  </si>
  <si>
    <t>06/03/2022</t>
  </si>
  <si>
    <t>HENRY TONY</t>
  </si>
  <si>
    <t>WATBLED</t>
  </si>
  <si>
    <t>QUENTIN</t>
  </si>
  <si>
    <t>MALHERBE</t>
  </si>
  <si>
    <t>KENTIN</t>
  </si>
  <si>
    <t>160639H</t>
  </si>
  <si>
    <t>ABBEVILLE</t>
  </si>
  <si>
    <t>VIGNACOURT</t>
  </si>
  <si>
    <t>167764C</t>
  </si>
  <si>
    <t>OUI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</si>
</sst>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0.000"/>
  </numFmts>
  <fonts count="6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26"/>
      <color indexed="10"/>
      <name val="Arial"/>
      <family val="2"/>
    </font>
    <font>
      <u val="single"/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16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" fontId="0" fillId="35" borderId="32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33" xfId="0" applyFill="1" applyBorder="1" applyAlignment="1" applyProtection="1">
      <alignment vertical="center"/>
      <protection locked="0"/>
    </xf>
    <xf numFmtId="0" fontId="0" fillId="35" borderId="32" xfId="0" applyFill="1" applyBorder="1" applyAlignment="1" applyProtection="1">
      <alignment vertical="center"/>
      <protection locked="0"/>
    </xf>
    <xf numFmtId="49" fontId="0" fillId="35" borderId="32" xfId="0" applyNumberFormat="1" applyFill="1" applyBorder="1" applyAlignment="1" applyProtection="1">
      <alignment vertical="center"/>
      <protection locked="0"/>
    </xf>
    <xf numFmtId="49" fontId="0" fillId="35" borderId="0" xfId="0" applyNumberFormat="1" applyFill="1" applyBorder="1" applyAlignment="1" applyProtection="1">
      <alignment vertical="center"/>
      <protection locked="0"/>
    </xf>
    <xf numFmtId="0" fontId="0" fillId="35" borderId="34" xfId="0" applyFill="1" applyBorder="1" applyAlignment="1" applyProtection="1">
      <alignment vertical="center"/>
      <protection locked="0"/>
    </xf>
    <xf numFmtId="0" fontId="0" fillId="35" borderId="35" xfId="0" applyFill="1" applyBorder="1" applyAlignment="1" applyProtection="1">
      <alignment vertical="center"/>
      <protection locked="0"/>
    </xf>
    <xf numFmtId="0" fontId="0" fillId="35" borderId="36" xfId="0" applyFill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21" fillId="33" borderId="18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17" fontId="20" fillId="0" borderId="26" xfId="0" applyNumberFormat="1" applyFont="1" applyBorder="1" applyAlignment="1">
      <alignment horizontal="left" vertical="center" indent="1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left" vertical="center" indent="1"/>
    </xf>
    <xf numFmtId="0" fontId="1" fillId="0" borderId="51" xfId="0" applyFont="1" applyBorder="1" applyAlignment="1">
      <alignment horizontal="left" vertical="center" inden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2" fontId="0" fillId="33" borderId="0" xfId="0" applyNumberForma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2" fillId="0" borderId="5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 vertical="center"/>
    </xf>
    <xf numFmtId="175" fontId="0" fillId="35" borderId="10" xfId="0" applyNumberForma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Alignment="1">
      <alignment vertical="center"/>
    </xf>
    <xf numFmtId="175" fontId="1" fillId="33" borderId="10" xfId="0" applyNumberFormat="1" applyFont="1" applyFill="1" applyBorder="1" applyAlignment="1">
      <alignment vertical="center"/>
    </xf>
    <xf numFmtId="175" fontId="12" fillId="0" borderId="57" xfId="0" applyNumberFormat="1" applyFont="1" applyBorder="1" applyAlignment="1">
      <alignment horizontal="center" vertical="center"/>
    </xf>
    <xf numFmtId="175" fontId="12" fillId="0" borderId="1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36" borderId="58" xfId="0" applyFont="1" applyFill="1" applyBorder="1" applyAlignment="1" applyProtection="1">
      <alignment vertical="center"/>
      <protection/>
    </xf>
    <xf numFmtId="0" fontId="0" fillId="36" borderId="18" xfId="0" applyFont="1" applyFill="1" applyBorder="1" applyAlignment="1">
      <alignment vertical="center"/>
    </xf>
    <xf numFmtId="0" fontId="0" fillId="36" borderId="59" xfId="0" applyFont="1" applyFill="1" applyBorder="1" applyAlignment="1">
      <alignment vertical="center"/>
    </xf>
    <xf numFmtId="0" fontId="0" fillId="36" borderId="60" xfId="0" applyFill="1" applyBorder="1" applyAlignment="1" applyProtection="1">
      <alignment vertical="center"/>
      <protection locked="0"/>
    </xf>
    <xf numFmtId="0" fontId="0" fillId="36" borderId="61" xfId="0" applyFill="1" applyBorder="1" applyAlignment="1" applyProtection="1">
      <alignment vertical="center"/>
      <protection locked="0"/>
    </xf>
    <xf numFmtId="0" fontId="28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 applyProtection="1">
      <alignment vertical="center" shrinkToFit="1"/>
      <protection locked="0"/>
    </xf>
    <xf numFmtId="0" fontId="0" fillId="35" borderId="10" xfId="0" applyFill="1" applyBorder="1" applyAlignment="1" applyProtection="1">
      <alignment horizontal="left" vertical="center" indent="1" shrinkToFit="1"/>
      <protection locked="0"/>
    </xf>
    <xf numFmtId="0" fontId="0" fillId="36" borderId="10" xfId="0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62" xfId="0" applyFont="1" applyFill="1" applyBorder="1" applyAlignment="1" applyProtection="1">
      <alignment horizontal="left" vertical="center" indent="1"/>
      <protection locked="0"/>
    </xf>
    <xf numFmtId="0" fontId="10" fillId="35" borderId="60" xfId="0" applyFont="1" applyFill="1" applyBorder="1" applyAlignment="1" applyProtection="1">
      <alignment horizontal="left" vertical="center" indent="1"/>
      <protection locked="0"/>
    </xf>
    <xf numFmtId="0" fontId="10" fillId="35" borderId="61" xfId="0" applyFont="1" applyFill="1" applyBorder="1" applyAlignment="1" applyProtection="1">
      <alignment horizontal="left" vertical="center" indent="1"/>
      <protection locked="0"/>
    </xf>
    <xf numFmtId="0" fontId="0" fillId="36" borderId="32" xfId="0" applyFill="1" applyBorder="1" applyAlignment="1" applyProtection="1">
      <alignment horizontal="lef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0" fillId="36" borderId="33" xfId="0" applyFill="1" applyBorder="1" applyAlignment="1" applyProtection="1">
      <alignment horizontal="left" vertical="center"/>
      <protection/>
    </xf>
    <xf numFmtId="0" fontId="1" fillId="35" borderId="45" xfId="0" applyFont="1" applyFill="1" applyBorder="1" applyAlignment="1" applyProtection="1">
      <alignment horizontal="center" vertical="center"/>
      <protection locked="0"/>
    </xf>
    <xf numFmtId="0" fontId="1" fillId="35" borderId="59" xfId="0" applyFont="1" applyFill="1" applyBorder="1" applyAlignment="1" applyProtection="1">
      <alignment horizontal="center" vertical="center"/>
      <protection locked="0"/>
    </xf>
    <xf numFmtId="0" fontId="1" fillId="36" borderId="45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59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7" fillId="0" borderId="5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63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6" fillId="0" borderId="4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indexed="45"/>
        </patternFill>
      </fill>
    </dxf>
    <dxf>
      <font>
        <color indexed="10"/>
      </font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514350</xdr:colOff>
      <xdr:row>0</xdr:row>
      <xdr:rowOff>133350</xdr:rowOff>
    </xdr:from>
    <xdr:to>
      <xdr:col>13</xdr:col>
      <xdr:colOff>304800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333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114300</xdr:rowOff>
    </xdr:from>
    <xdr:to>
      <xdr:col>8</xdr:col>
      <xdr:colOff>342900</xdr:colOff>
      <xdr:row>0</xdr:row>
      <xdr:rowOff>857250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14300"/>
          <a:ext cx="1285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1</xdr:col>
      <xdr:colOff>657225</xdr:colOff>
      <xdr:row>0</xdr:row>
      <xdr:rowOff>828675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RowColHeaders="0" zoomScalePageLayoutView="0" workbookViewId="0" topLeftCell="A1">
      <selection activeCell="L15" sqref="L15"/>
    </sheetView>
  </sheetViews>
  <sheetFormatPr defaultColWidth="11.421875" defaultRowHeight="12.75"/>
  <cols>
    <col min="1" max="1" width="11.7109375" style="0" customWidth="1"/>
    <col min="2" max="2" width="24.7109375" style="0" customWidth="1"/>
    <col min="3" max="3" width="18.7109375" style="0" customWidth="1"/>
    <col min="4" max="4" width="11.7109375" style="0" customWidth="1"/>
    <col min="5" max="5" width="14.7109375" style="0" customWidth="1"/>
    <col min="6" max="6" width="25.7109375" style="0" customWidth="1"/>
  </cols>
  <sheetData>
    <row r="1" ht="30" customHeight="1">
      <c r="A1" s="7" t="s">
        <v>15</v>
      </c>
    </row>
    <row r="2" spans="2:5" ht="30" customHeight="1">
      <c r="B2" s="150" t="s">
        <v>75</v>
      </c>
      <c r="C2" s="151"/>
      <c r="D2" s="151"/>
      <c r="E2" s="152"/>
    </row>
    <row r="3" spans="2:5" ht="19.5" customHeight="1">
      <c r="B3" s="132" t="s">
        <v>71</v>
      </c>
      <c r="C3" s="135"/>
      <c r="D3" s="135"/>
      <c r="E3" s="136"/>
    </row>
    <row r="4" spans="2:6" ht="19.5" customHeight="1">
      <c r="B4" s="133" t="s">
        <v>16</v>
      </c>
      <c r="C4" s="59" t="s">
        <v>63</v>
      </c>
      <c r="D4" s="60"/>
      <c r="E4" s="61"/>
      <c r="F4" s="2" t="s">
        <v>24</v>
      </c>
    </row>
    <row r="5" spans="2:6" ht="19.5" customHeight="1">
      <c r="B5" s="133" t="s">
        <v>0</v>
      </c>
      <c r="C5" s="62" t="s">
        <v>70</v>
      </c>
      <c r="D5" s="60"/>
      <c r="E5" s="61"/>
      <c r="F5" s="8" t="s">
        <v>25</v>
      </c>
    </row>
    <row r="6" spans="2:5" ht="19.5" customHeight="1">
      <c r="B6" s="133" t="s">
        <v>1</v>
      </c>
      <c r="C6" s="62" t="s">
        <v>76</v>
      </c>
      <c r="D6" s="60"/>
      <c r="E6" s="61"/>
    </row>
    <row r="7" spans="2:5" ht="19.5" customHeight="1">
      <c r="B7" s="133" t="s">
        <v>2</v>
      </c>
      <c r="C7" s="153" t="str">
        <f>B2</f>
        <v>Sporting Club Billard Abbevillois</v>
      </c>
      <c r="D7" s="154"/>
      <c r="E7" s="155"/>
    </row>
    <row r="8" spans="2:5" ht="19.5" customHeight="1">
      <c r="B8" s="133" t="s">
        <v>3</v>
      </c>
      <c r="C8" s="63" t="s">
        <v>77</v>
      </c>
      <c r="D8" s="64"/>
      <c r="E8" s="61"/>
    </row>
    <row r="9" spans="2:5" ht="19.5" customHeight="1">
      <c r="B9" s="133" t="s">
        <v>17</v>
      </c>
      <c r="C9" s="62" t="s">
        <v>78</v>
      </c>
      <c r="D9" s="60"/>
      <c r="E9" s="61"/>
    </row>
    <row r="10" spans="2:5" ht="19.5" customHeight="1">
      <c r="B10" s="134" t="s">
        <v>18</v>
      </c>
      <c r="C10" s="65" t="s">
        <v>73</v>
      </c>
      <c r="D10" s="66"/>
      <c r="E10" s="67"/>
    </row>
    <row r="13" spans="1:6" ht="30" customHeight="1">
      <c r="A13" s="137" t="s">
        <v>74</v>
      </c>
      <c r="B13" s="138" t="s">
        <v>4</v>
      </c>
      <c r="C13" s="138" t="s">
        <v>19</v>
      </c>
      <c r="D13" s="138" t="s">
        <v>20</v>
      </c>
      <c r="E13" s="138" t="s">
        <v>21</v>
      </c>
      <c r="F13" s="138" t="s">
        <v>11</v>
      </c>
    </row>
    <row r="14" spans="1:6" ht="25.5" customHeight="1">
      <c r="A14" s="138" t="s">
        <v>22</v>
      </c>
      <c r="B14" s="139" t="s">
        <v>79</v>
      </c>
      <c r="C14" s="139" t="s">
        <v>80</v>
      </c>
      <c r="D14" s="122"/>
      <c r="E14" s="82" t="s">
        <v>83</v>
      </c>
      <c r="F14" s="140" t="s">
        <v>84</v>
      </c>
    </row>
    <row r="15" spans="1:6" ht="25.5" customHeight="1">
      <c r="A15" s="138" t="s">
        <v>23</v>
      </c>
      <c r="B15" s="139" t="s">
        <v>81</v>
      </c>
      <c r="C15" s="139" t="s">
        <v>82</v>
      </c>
      <c r="D15" s="122"/>
      <c r="E15" s="149" t="s">
        <v>86</v>
      </c>
      <c r="F15" s="140" t="s">
        <v>85</v>
      </c>
    </row>
  </sheetData>
  <sheetProtection sheet="1" objects="1" scenarios="1"/>
  <mergeCells count="2">
    <mergeCell ref="B2:E2"/>
    <mergeCell ref="C7:E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E9" sqref="E9:E10"/>
    </sheetView>
  </sheetViews>
  <sheetFormatPr defaultColWidth="11.421875" defaultRowHeight="12.75"/>
  <cols>
    <col min="1" max="2" width="22.8515625" style="0" customWidth="1"/>
    <col min="3" max="3" width="18.7109375" style="0" customWidth="1"/>
    <col min="4" max="7" width="10.7109375" style="0" customWidth="1"/>
    <col min="9" max="9" width="7.57421875" style="0" customWidth="1"/>
    <col min="11" max="11" width="12.140625" style="0" customWidth="1"/>
  </cols>
  <sheetData>
    <row r="1" spans="1:2" ht="25.5" customHeight="1">
      <c r="A1" s="7" t="s">
        <v>26</v>
      </c>
      <c r="B1" s="7"/>
    </row>
    <row r="2" spans="1:7" ht="39.75" customHeight="1">
      <c r="A2" s="7"/>
      <c r="B2" s="121" t="s">
        <v>27</v>
      </c>
      <c r="C2" s="9"/>
      <c r="G2" s="142"/>
    </row>
    <row r="3" spans="1:11" ht="24" customHeight="1">
      <c r="A3" s="16" t="s">
        <v>28</v>
      </c>
      <c r="D3" s="138" t="s">
        <v>31</v>
      </c>
      <c r="E3" s="138" t="s">
        <v>32</v>
      </c>
      <c r="F3" s="138" t="s">
        <v>7</v>
      </c>
      <c r="G3" s="143"/>
      <c r="H3" s="18" t="s">
        <v>20</v>
      </c>
      <c r="I3" s="18" t="s">
        <v>31</v>
      </c>
      <c r="J3" s="18" t="s">
        <v>33</v>
      </c>
      <c r="K3" s="18" t="s">
        <v>34</v>
      </c>
    </row>
    <row r="4" spans="1:11" ht="24" customHeight="1">
      <c r="A4" s="138" t="s">
        <v>22</v>
      </c>
      <c r="B4" s="141" t="str">
        <f>SAISIE!B14</f>
        <v>WATBLED</v>
      </c>
      <c r="C4" s="141" t="str">
        <f>SAISIE!C14</f>
        <v>QUENTIN</v>
      </c>
      <c r="D4" s="54">
        <v>15</v>
      </c>
      <c r="E4" s="156">
        <v>22</v>
      </c>
      <c r="F4" s="54">
        <v>4</v>
      </c>
      <c r="G4" s="144"/>
      <c r="H4" s="123">
        <f>D4/E4</f>
        <v>0.6818181818181818</v>
      </c>
      <c r="I4" s="12">
        <f>IF(D4&gt;D5,2,IF(D4=D5,1,0))</f>
        <v>2</v>
      </c>
      <c r="J4" s="123">
        <f>IF(I4&gt;1,H4,0)</f>
        <v>0.6818181818181818</v>
      </c>
      <c r="K4" s="123">
        <f>IF(J4&gt;J9,J4,J9)</f>
        <v>0.6818181818181818</v>
      </c>
    </row>
    <row r="5" spans="1:11" ht="24" customHeight="1">
      <c r="A5" s="138" t="s">
        <v>23</v>
      </c>
      <c r="B5" s="141" t="str">
        <f>SAISIE!B15</f>
        <v>MALHERBE</v>
      </c>
      <c r="C5" s="141" t="str">
        <f>SAISIE!C15</f>
        <v>KENTIN</v>
      </c>
      <c r="D5" s="54">
        <v>3</v>
      </c>
      <c r="E5" s="157"/>
      <c r="F5" s="54">
        <v>1</v>
      </c>
      <c r="G5" s="144"/>
      <c r="H5" s="123">
        <f>D5/E4</f>
        <v>0.13636363636363635</v>
      </c>
      <c r="I5" s="12">
        <f>2-I4</f>
        <v>0</v>
      </c>
      <c r="J5" s="123">
        <f>IF(I5&gt;1,H5,0)</f>
        <v>0</v>
      </c>
      <c r="K5" s="124">
        <f>IF(K4&gt;J14,K4,J14)</f>
        <v>0.6818181818181818</v>
      </c>
    </row>
    <row r="6" spans="1:11" ht="24" customHeight="1">
      <c r="A6" s="11"/>
      <c r="B6" s="13"/>
      <c r="C6" s="13"/>
      <c r="D6" s="13"/>
      <c r="E6" s="13"/>
      <c r="F6" s="13"/>
      <c r="G6" s="145"/>
      <c r="H6" s="13"/>
      <c r="I6" s="13"/>
      <c r="J6" s="13"/>
      <c r="K6" s="13"/>
    </row>
    <row r="7" spans="1:11" ht="24" customHeight="1">
      <c r="A7" s="10"/>
      <c r="B7" s="14"/>
      <c r="C7" s="13"/>
      <c r="D7" s="13"/>
      <c r="E7" s="13"/>
      <c r="F7" s="13"/>
      <c r="G7" s="145"/>
      <c r="H7" s="13"/>
      <c r="I7" s="13"/>
      <c r="J7" s="13"/>
      <c r="K7" s="17" t="s">
        <v>35</v>
      </c>
    </row>
    <row r="8" spans="1:11" ht="24" customHeight="1">
      <c r="A8" s="16" t="s">
        <v>29</v>
      </c>
      <c r="B8" s="13"/>
      <c r="C8" s="13"/>
      <c r="D8" s="13"/>
      <c r="E8" s="13"/>
      <c r="F8" s="13"/>
      <c r="G8" s="145"/>
      <c r="H8" s="13"/>
      <c r="I8" s="13"/>
      <c r="J8" s="13"/>
      <c r="K8" s="123">
        <f>IF(J5&gt;J10,J5,J10)</f>
        <v>0</v>
      </c>
    </row>
    <row r="9" spans="1:11" ht="24" customHeight="1">
      <c r="A9" s="138" t="s">
        <v>22</v>
      </c>
      <c r="B9" s="141" t="str">
        <f>SAISIE!B14</f>
        <v>WATBLED</v>
      </c>
      <c r="C9" s="141" t="str">
        <f>SAISIE!C14</f>
        <v>QUENTIN</v>
      </c>
      <c r="D9" s="54">
        <v>15</v>
      </c>
      <c r="E9" s="156">
        <v>38</v>
      </c>
      <c r="F9" s="54">
        <v>2</v>
      </c>
      <c r="G9" s="144"/>
      <c r="H9" s="123">
        <f>D9/E9</f>
        <v>0.39473684210526316</v>
      </c>
      <c r="I9" s="12">
        <f>IF(D9&gt;D10,2,IF(D9=D10,1,0))</f>
        <v>2</v>
      </c>
      <c r="J9" s="123">
        <f>IF(I9&gt;1,H9,0)</f>
        <v>0.39473684210526316</v>
      </c>
      <c r="K9" s="124">
        <f>IF(K8&gt;J15,K8,J15)</f>
        <v>0</v>
      </c>
    </row>
    <row r="10" spans="1:11" ht="24" customHeight="1">
      <c r="A10" s="138" t="s">
        <v>23</v>
      </c>
      <c r="B10" s="141" t="str">
        <f>SAISIE!B15</f>
        <v>MALHERBE</v>
      </c>
      <c r="C10" s="141" t="str">
        <f>SAISIE!C15</f>
        <v>KENTIN</v>
      </c>
      <c r="D10" s="54">
        <v>7</v>
      </c>
      <c r="E10" s="157"/>
      <c r="F10" s="54">
        <v>1</v>
      </c>
      <c r="G10" s="144"/>
      <c r="H10" s="123">
        <f>D10/E9</f>
        <v>0.18421052631578946</v>
      </c>
      <c r="I10" s="12">
        <f>2-I9</f>
        <v>0</v>
      </c>
      <c r="J10" s="123">
        <f>IF(I10&gt;1,H10,0)</f>
        <v>0</v>
      </c>
      <c r="K10" s="13"/>
    </row>
    <row r="11" spans="1:11" ht="24" customHeight="1">
      <c r="A11" s="11"/>
      <c r="B11" s="13"/>
      <c r="C11" s="13"/>
      <c r="D11" s="13"/>
      <c r="E11" s="13"/>
      <c r="F11" s="13"/>
      <c r="G11" s="145"/>
      <c r="H11" s="13"/>
      <c r="I11" s="13"/>
      <c r="J11" s="13"/>
      <c r="K11" s="13"/>
    </row>
    <row r="12" spans="1:11" ht="24" customHeight="1">
      <c r="A12" s="10"/>
      <c r="B12" s="14"/>
      <c r="C12" s="13"/>
      <c r="D12" s="13"/>
      <c r="E12" s="13"/>
      <c r="F12" s="13"/>
      <c r="G12" s="145"/>
      <c r="H12" s="13"/>
      <c r="I12" s="13"/>
      <c r="J12" s="13"/>
      <c r="K12" s="17" t="s">
        <v>36</v>
      </c>
    </row>
    <row r="13" spans="1:11" ht="24" customHeight="1">
      <c r="A13" s="99"/>
      <c r="B13" s="13"/>
      <c r="C13" s="13"/>
      <c r="D13" s="13"/>
      <c r="E13" s="13"/>
      <c r="F13" s="13"/>
      <c r="G13" s="145"/>
      <c r="H13" s="13"/>
      <c r="I13" s="13"/>
      <c r="J13" s="13"/>
      <c r="K13" s="102">
        <f>IF(F4&gt;F9,F4,F9)</f>
        <v>4</v>
      </c>
    </row>
    <row r="14" spans="1:11" ht="24" customHeight="1">
      <c r="A14" s="99"/>
      <c r="B14" s="100"/>
      <c r="C14" s="100"/>
      <c r="D14" s="99"/>
      <c r="E14" s="160"/>
      <c r="F14" s="99"/>
      <c r="G14" s="146"/>
      <c r="H14" s="101"/>
      <c r="I14" s="102"/>
      <c r="J14" s="102"/>
      <c r="K14" s="103">
        <f>IF(K13&gt;F14,K13,F14)</f>
        <v>4</v>
      </c>
    </row>
    <row r="15" spans="1:11" ht="24" customHeight="1">
      <c r="A15" s="99"/>
      <c r="B15" s="100"/>
      <c r="C15" s="100"/>
      <c r="D15" s="99"/>
      <c r="E15" s="161"/>
      <c r="F15" s="99"/>
      <c r="G15" s="146"/>
      <c r="H15" s="101"/>
      <c r="I15" s="102"/>
      <c r="J15" s="102"/>
      <c r="K15" s="13"/>
    </row>
    <row r="16" spans="1:11" ht="24" customHeight="1">
      <c r="A16" s="11"/>
      <c r="B16" s="13"/>
      <c r="C16" s="13"/>
      <c r="D16" s="13"/>
      <c r="E16" s="13"/>
      <c r="F16" s="13"/>
      <c r="G16" s="145"/>
      <c r="H16" s="13"/>
      <c r="I16" s="13"/>
      <c r="J16" s="13"/>
      <c r="K16" s="17" t="s">
        <v>37</v>
      </c>
    </row>
    <row r="17" spans="1:11" ht="24" customHeight="1">
      <c r="A17" s="10"/>
      <c r="B17" s="14"/>
      <c r="C17" s="13"/>
      <c r="D17" s="13"/>
      <c r="E17" s="13"/>
      <c r="F17" s="13"/>
      <c r="G17" s="145"/>
      <c r="H17" s="13"/>
      <c r="I17" s="13"/>
      <c r="J17" s="13"/>
      <c r="K17" s="12">
        <f>IF(F5&gt;F10,F5,F10)</f>
        <v>1</v>
      </c>
    </row>
    <row r="18" spans="1:11" ht="24" customHeight="1">
      <c r="A18" s="16" t="s">
        <v>30</v>
      </c>
      <c r="B18" s="13"/>
      <c r="C18" s="13"/>
      <c r="D18" s="13"/>
      <c r="E18" s="13"/>
      <c r="F18" s="13"/>
      <c r="G18" s="145"/>
      <c r="H18" s="13"/>
      <c r="I18" s="13"/>
      <c r="J18" s="13" t="s">
        <v>38</v>
      </c>
      <c r="K18" s="15">
        <f>IF(K17&gt;F15,K17,F15)</f>
        <v>1</v>
      </c>
    </row>
    <row r="19" spans="1:11" ht="24" customHeight="1">
      <c r="A19" s="138" t="s">
        <v>22</v>
      </c>
      <c r="B19" s="141" t="str">
        <f>SAISIE!B14</f>
        <v>WATBLED</v>
      </c>
      <c r="C19" s="141" t="str">
        <f>SAISIE!C14</f>
        <v>QUENTIN</v>
      </c>
      <c r="D19" s="138">
        <f>D4+D9</f>
        <v>30</v>
      </c>
      <c r="E19" s="158">
        <f>E4+E9</f>
        <v>60</v>
      </c>
      <c r="F19" s="138">
        <f>K14</f>
        <v>4</v>
      </c>
      <c r="G19" s="147"/>
      <c r="H19" s="123">
        <f>D19/E19</f>
        <v>0.5</v>
      </c>
      <c r="I19" s="12">
        <f>I4+I9+I14</f>
        <v>4</v>
      </c>
      <c r="J19" s="13">
        <f>(I19*1000)+H19</f>
        <v>4000.5</v>
      </c>
      <c r="K19" s="13">
        <f>RANK(J19,J$19:J$20)</f>
        <v>1</v>
      </c>
    </row>
    <row r="20" spans="1:11" ht="24" customHeight="1">
      <c r="A20" s="138" t="s">
        <v>23</v>
      </c>
      <c r="B20" s="141" t="str">
        <f>SAISIE!B15</f>
        <v>MALHERBE</v>
      </c>
      <c r="C20" s="141" t="str">
        <f>SAISIE!C15</f>
        <v>KENTIN</v>
      </c>
      <c r="D20" s="138">
        <f>D5+D10</f>
        <v>10</v>
      </c>
      <c r="E20" s="159"/>
      <c r="F20" s="138">
        <f>K18</f>
        <v>1</v>
      </c>
      <c r="G20" s="147"/>
      <c r="H20" s="123">
        <f>(D20/E19)</f>
        <v>0.16666666666666666</v>
      </c>
      <c r="I20" s="12">
        <f>I5+I10+I15</f>
        <v>0</v>
      </c>
      <c r="J20" s="13">
        <f>(I20*1000)+H20</f>
        <v>0.16666666666666666</v>
      </c>
      <c r="K20" s="13">
        <f>RANK(J20,J$19:J$20)</f>
        <v>2</v>
      </c>
    </row>
    <row r="21" spans="2:11" ht="12"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sheet="1" objects="1" scenarios="1"/>
  <mergeCells count="4">
    <mergeCell ref="E4:E5"/>
    <mergeCell ref="E9:E10"/>
    <mergeCell ref="E19:E20"/>
    <mergeCell ref="E14:E1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RowColHeaders="0" tabSelected="1" zoomScale="80" zoomScaleNormal="80" zoomScalePageLayoutView="0" workbookViewId="0" topLeftCell="A1">
      <selection activeCell="A20" sqref="A20"/>
    </sheetView>
  </sheetViews>
  <sheetFormatPr defaultColWidth="11.421875" defaultRowHeight="12.75"/>
  <cols>
    <col min="1" max="1" width="28.8515625" style="0" customWidth="1"/>
    <col min="2" max="14" width="8.7109375" style="0" customWidth="1"/>
  </cols>
  <sheetData>
    <row r="1" ht="45" customHeight="1">
      <c r="A1" s="20" t="str">
        <f>SAISIE!B2</f>
        <v>Sporting Club Billard Abbevillois</v>
      </c>
    </row>
    <row r="2" ht="15.75">
      <c r="A2" s="2"/>
    </row>
    <row r="3" spans="1:7" ht="18.75">
      <c r="A3" s="2"/>
      <c r="B3" s="166"/>
      <c r="C3" s="166"/>
      <c r="D3" s="166"/>
      <c r="E3" s="166"/>
      <c r="F3" s="166"/>
      <c r="G3" s="166"/>
    </row>
    <row r="4" ht="15">
      <c r="A4" s="2"/>
    </row>
    <row r="5" spans="1:17" ht="18" customHeight="1">
      <c r="A5" s="21" t="s">
        <v>39</v>
      </c>
      <c r="B5" s="119" t="str">
        <f>SAISIE!C5</f>
        <v>3 BANDES</v>
      </c>
      <c r="C5" s="21"/>
      <c r="D5" s="21"/>
      <c r="E5" s="22" t="s">
        <v>40</v>
      </c>
      <c r="F5" s="21"/>
      <c r="G5" s="118" t="str">
        <f>SAISIE!C6</f>
        <v>Reg2</v>
      </c>
      <c r="J5" s="22" t="s">
        <v>41</v>
      </c>
      <c r="L5" s="118" t="str">
        <f>SAISIE!C4</f>
        <v>FINALE de SOMME</v>
      </c>
      <c r="M5" s="21"/>
      <c r="N5" s="21"/>
      <c r="O5" s="21"/>
      <c r="P5" s="21"/>
      <c r="Q5" s="21"/>
    </row>
    <row r="6" ht="12.75" thickBot="1"/>
    <row r="7" spans="1:16" ht="24.75" customHeight="1">
      <c r="A7" s="23" t="s">
        <v>4</v>
      </c>
      <c r="B7" s="167" t="s">
        <v>28</v>
      </c>
      <c r="C7" s="168"/>
      <c r="D7" s="169"/>
      <c r="E7" s="167" t="s">
        <v>29</v>
      </c>
      <c r="F7" s="168"/>
      <c r="G7" s="169"/>
      <c r="H7" s="173" t="s">
        <v>31</v>
      </c>
      <c r="I7" s="162" t="s">
        <v>62</v>
      </c>
      <c r="J7" s="25" t="s">
        <v>43</v>
      </c>
      <c r="K7" s="25" t="s">
        <v>43</v>
      </c>
      <c r="L7" s="162" t="s">
        <v>7</v>
      </c>
      <c r="M7" s="25" t="s">
        <v>42</v>
      </c>
      <c r="N7" s="164" t="s">
        <v>5</v>
      </c>
      <c r="P7" s="3"/>
    </row>
    <row r="8" spans="1:14" ht="24.75" customHeight="1" thickBot="1">
      <c r="A8" s="24" t="s">
        <v>19</v>
      </c>
      <c r="B8" s="170"/>
      <c r="C8" s="171"/>
      <c r="D8" s="172"/>
      <c r="E8" s="170"/>
      <c r="F8" s="171"/>
      <c r="G8" s="172"/>
      <c r="H8" s="174"/>
      <c r="I8" s="163"/>
      <c r="J8" s="26" t="s">
        <v>44</v>
      </c>
      <c r="K8" s="26" t="s">
        <v>8</v>
      </c>
      <c r="L8" s="163"/>
      <c r="M8" s="26" t="s">
        <v>45</v>
      </c>
      <c r="N8" s="165"/>
    </row>
    <row r="9" spans="1:14" ht="24" customHeight="1">
      <c r="A9" s="115" t="str">
        <f>SAISIE!B14</f>
        <v>WATBLED</v>
      </c>
      <c r="B9" s="104">
        <f>PARTIES!D4</f>
        <v>15</v>
      </c>
      <c r="C9" s="105"/>
      <c r="D9" s="106">
        <f>PARTIES!E4</f>
        <v>22</v>
      </c>
      <c r="E9" s="104">
        <f>PARTIES!D9</f>
        <v>15</v>
      </c>
      <c r="F9" s="105"/>
      <c r="G9" s="106">
        <f>PARTIES!E9</f>
        <v>38</v>
      </c>
      <c r="H9" s="27"/>
      <c r="I9" s="28"/>
      <c r="J9" s="28"/>
      <c r="K9" s="28"/>
      <c r="L9" s="28"/>
      <c r="M9" s="28"/>
      <c r="N9" s="29"/>
    </row>
    <row r="10" spans="1:14" ht="24" customHeight="1" thickBot="1">
      <c r="A10" s="116" t="str">
        <f>SAISIE!C14</f>
        <v>QUENTIN</v>
      </c>
      <c r="B10" s="107"/>
      <c r="C10" s="89"/>
      <c r="D10" s="108"/>
      <c r="E10" s="107"/>
      <c r="F10" s="89"/>
      <c r="G10" s="108"/>
      <c r="H10" s="30"/>
      <c r="I10" s="31"/>
      <c r="J10" s="31"/>
      <c r="K10" s="31"/>
      <c r="L10" s="31"/>
      <c r="M10" s="31"/>
      <c r="N10" s="32"/>
    </row>
    <row r="11" spans="1:14" ht="24" customHeight="1" thickBot="1">
      <c r="A11" s="116">
        <f>SAISIE!D14</f>
        <v>0</v>
      </c>
      <c r="B11" s="43"/>
      <c r="C11" s="33" t="str">
        <f>IF(PARTIES!I4=2,"G",IF(PARTIES!I4=1,"N","P"))</f>
        <v>G</v>
      </c>
      <c r="D11" s="42"/>
      <c r="E11" s="40"/>
      <c r="F11" s="33" t="str">
        <f>IF(PARTIES!I9=2,"G",IF(PARTIES!I9=1,"N","P"))</f>
        <v>G</v>
      </c>
      <c r="G11" s="42"/>
      <c r="H11" s="112">
        <f>PARTIES!D19</f>
        <v>30</v>
      </c>
      <c r="I11" s="113">
        <f>PARTIES!E19</f>
        <v>60</v>
      </c>
      <c r="J11" s="126">
        <f>PARTIES!H19</f>
        <v>0.5</v>
      </c>
      <c r="K11" s="126">
        <f>PARTIES!K5</f>
        <v>0.6818181818181818</v>
      </c>
      <c r="L11" s="113">
        <f>PARTIES!K14</f>
        <v>4</v>
      </c>
      <c r="M11" s="114">
        <f>PARTIES!I19</f>
        <v>4</v>
      </c>
      <c r="N11" s="44">
        <f>PARTIES!K19</f>
        <v>1</v>
      </c>
    </row>
    <row r="12" spans="1:14" ht="24" customHeight="1">
      <c r="A12" s="116" t="str">
        <f>SAISIE!E14</f>
        <v>160639H</v>
      </c>
      <c r="B12" s="107"/>
      <c r="C12" s="89"/>
      <c r="D12" s="108"/>
      <c r="E12" s="107"/>
      <c r="F12" s="89"/>
      <c r="G12" s="108"/>
      <c r="H12" s="30"/>
      <c r="I12" s="31"/>
      <c r="J12" s="31"/>
      <c r="K12" s="31"/>
      <c r="L12" s="31"/>
      <c r="M12" s="31"/>
      <c r="N12" s="32"/>
    </row>
    <row r="13" spans="1:14" ht="24" customHeight="1" thickBot="1">
      <c r="A13" s="117" t="str">
        <f>SAISIE!F14</f>
        <v>ABBEVILLE</v>
      </c>
      <c r="B13" s="125">
        <f>PARTIES!H4</f>
        <v>0.6818181818181818</v>
      </c>
      <c r="C13" s="109"/>
      <c r="D13" s="110">
        <f>PARTIES!F4</f>
        <v>4</v>
      </c>
      <c r="E13" s="125">
        <f>PARTIES!H9</f>
        <v>0.39473684210526316</v>
      </c>
      <c r="F13" s="109"/>
      <c r="G13" s="110">
        <f>PARTIES!F9</f>
        <v>2</v>
      </c>
      <c r="H13" s="34"/>
      <c r="I13" s="35"/>
      <c r="J13" s="35"/>
      <c r="K13" s="35"/>
      <c r="L13" s="35"/>
      <c r="M13" s="35"/>
      <c r="N13" s="36"/>
    </row>
    <row r="14" spans="1:14" ht="24" customHeight="1">
      <c r="A14" s="115" t="str">
        <f>SAISIE!B15</f>
        <v>MALHERBE</v>
      </c>
      <c r="B14" s="104">
        <f>PARTIES!D5</f>
        <v>3</v>
      </c>
      <c r="C14" s="105"/>
      <c r="D14" s="106">
        <f>PARTIES!E4</f>
        <v>22</v>
      </c>
      <c r="E14" s="104">
        <f>PARTIES!D10</f>
        <v>7</v>
      </c>
      <c r="F14" s="39"/>
      <c r="G14" s="106">
        <f>PARTIES!E9</f>
        <v>38</v>
      </c>
      <c r="H14" s="27"/>
      <c r="I14" s="28"/>
      <c r="J14" s="28"/>
      <c r="K14" s="28"/>
      <c r="L14" s="28"/>
      <c r="M14" s="28"/>
      <c r="N14" s="29"/>
    </row>
    <row r="15" spans="1:14" ht="24" customHeight="1" thickBot="1">
      <c r="A15" s="116" t="str">
        <f>SAISIE!C15</f>
        <v>KENTIN</v>
      </c>
      <c r="B15" s="107"/>
      <c r="C15" s="89"/>
      <c r="D15" s="108"/>
      <c r="E15" s="40"/>
      <c r="F15" s="41"/>
      <c r="G15" s="42"/>
      <c r="H15" s="30"/>
      <c r="I15" s="31"/>
      <c r="J15" s="31"/>
      <c r="K15" s="31"/>
      <c r="L15" s="31"/>
      <c r="M15" s="31"/>
      <c r="N15" s="32"/>
    </row>
    <row r="16" spans="1:14" ht="24" customHeight="1" thickBot="1">
      <c r="A16" s="116">
        <f>SAISIE!D15</f>
        <v>0</v>
      </c>
      <c r="B16" s="40"/>
      <c r="C16" s="33" t="str">
        <f>IF(PARTIES!I5=2,"G",IF(PARTIES!I5=1,"N","P"))</f>
        <v>P</v>
      </c>
      <c r="D16" s="37"/>
      <c r="E16" s="38"/>
      <c r="F16" s="33" t="str">
        <f>IF(PARTIES!I10=2,"G",IF(PARTIES!I10=1,"N","P"))</f>
        <v>P</v>
      </c>
      <c r="G16" s="37"/>
      <c r="H16" s="112">
        <f>PARTIES!D20</f>
        <v>10</v>
      </c>
      <c r="I16" s="113">
        <f>PARTIES!E20</f>
        <v>0</v>
      </c>
      <c r="J16" s="126">
        <f>PARTIES!H20</f>
        <v>0.16666666666666666</v>
      </c>
      <c r="K16" s="126">
        <f>PARTIES!K9</f>
        <v>0</v>
      </c>
      <c r="L16" s="113">
        <f>PARTIES!K18</f>
        <v>1</v>
      </c>
      <c r="M16" s="114">
        <f>PARTIES!I20</f>
        <v>0</v>
      </c>
      <c r="N16" s="44">
        <f>PARTIES!K20</f>
        <v>2</v>
      </c>
    </row>
    <row r="17" spans="1:14" ht="24" customHeight="1">
      <c r="A17" s="116" t="str">
        <f>SAISIE!E15</f>
        <v>167764C</v>
      </c>
      <c r="B17" s="107"/>
      <c r="C17" s="89"/>
      <c r="D17" s="108"/>
      <c r="E17" s="107"/>
      <c r="F17" s="89"/>
      <c r="G17" s="108"/>
      <c r="H17" s="30"/>
      <c r="I17" s="31"/>
      <c r="J17" s="31"/>
      <c r="K17" s="31"/>
      <c r="L17" s="31"/>
      <c r="M17" s="31"/>
      <c r="N17" s="32"/>
    </row>
    <row r="18" spans="1:14" ht="24" customHeight="1" thickBot="1">
      <c r="A18" s="117" t="str">
        <f>SAISIE!F15</f>
        <v>VIGNACOURT</v>
      </c>
      <c r="B18" s="125">
        <f>PARTIES!H5</f>
        <v>0.13636363636363635</v>
      </c>
      <c r="C18" s="109"/>
      <c r="D18" s="110">
        <f>PARTIES!F5</f>
        <v>1</v>
      </c>
      <c r="E18" s="125">
        <f>PARTIES!H10</f>
        <v>0.18421052631578946</v>
      </c>
      <c r="F18" s="109"/>
      <c r="G18" s="111">
        <f>PARTIES!F10</f>
        <v>1</v>
      </c>
      <c r="H18" s="34"/>
      <c r="I18" s="35"/>
      <c r="J18" s="35"/>
      <c r="K18" s="35"/>
      <c r="L18" s="35"/>
      <c r="M18" s="35"/>
      <c r="N18" s="36"/>
    </row>
    <row r="19" ht="19.5" customHeight="1"/>
    <row r="20" spans="1:10" ht="19.5" customHeight="1">
      <c r="A20" s="78" t="str">
        <f>SAISIE!C8</f>
        <v>06/03/2022</v>
      </c>
      <c r="B20" s="68"/>
      <c r="C20" s="68"/>
      <c r="D20" s="68"/>
      <c r="E20" s="68"/>
      <c r="F20" s="68"/>
      <c r="G20" s="19"/>
      <c r="H20" s="19"/>
      <c r="I20" s="120" t="str">
        <f>SAISIE!C9</f>
        <v>HENRY TONY</v>
      </c>
      <c r="J20" s="19"/>
    </row>
  </sheetData>
  <sheetProtection sheet="1" objects="1" scenarios="1"/>
  <mergeCells count="7">
    <mergeCell ref="I7:I8"/>
    <mergeCell ref="L7:L8"/>
    <mergeCell ref="N7:N8"/>
    <mergeCell ref="B3:G3"/>
    <mergeCell ref="B7:D8"/>
    <mergeCell ref="E7:G8"/>
    <mergeCell ref="H7:H8"/>
  </mergeCells>
  <conditionalFormatting sqref="C11 F11 C16 F16">
    <cfRule type="cellIs" priority="1" dxfId="5" operator="equal" stopIfTrue="1">
      <formula>"G"</formula>
    </cfRule>
    <cfRule type="cellIs" priority="2" dxfId="4" operator="equal" stopIfTrue="1">
      <formula>"N"</formula>
    </cfRule>
    <cfRule type="cellIs" priority="3" dxfId="3" operator="equal" stopIfTrue="1">
      <formula>"P"</formula>
    </cfRule>
  </conditionalFormatting>
  <printOptions horizontalCentered="1"/>
  <pageMargins left="0.3937007874015748" right="0.3937007874015748" top="0.3937007874015748" bottom="0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zoomScalePageLayoutView="0" workbookViewId="0" topLeftCell="A10">
      <selection activeCell="A10" sqref="A10:A11"/>
    </sheetView>
  </sheetViews>
  <sheetFormatPr defaultColWidth="11.421875" defaultRowHeight="12.75"/>
  <cols>
    <col min="1" max="1" width="6.7109375" style="0" customWidth="1"/>
    <col min="2" max="2" width="31.7109375" style="0" customWidth="1"/>
    <col min="3" max="3" width="14.7109375" style="0" customWidth="1"/>
    <col min="4" max="9" width="6.7109375" style="0" customWidth="1"/>
  </cols>
  <sheetData>
    <row r="1" spans="1:10" ht="79.5" customHeight="1">
      <c r="A1" s="88"/>
      <c r="B1" s="83"/>
      <c r="C1" s="83"/>
      <c r="D1" s="83"/>
      <c r="E1" s="83"/>
      <c r="F1" s="83"/>
      <c r="G1" s="83"/>
      <c r="H1" s="83"/>
      <c r="I1" s="83"/>
      <c r="J1" s="4"/>
    </row>
    <row r="2" spans="1:10" ht="31.5" customHeight="1">
      <c r="A2" s="175" t="s">
        <v>65</v>
      </c>
      <c r="B2" s="175"/>
      <c r="C2" s="175"/>
      <c r="D2" s="175"/>
      <c r="E2" s="175"/>
      <c r="F2" s="175"/>
      <c r="G2" s="175"/>
      <c r="H2" s="175"/>
      <c r="I2" s="175"/>
      <c r="J2" s="5"/>
    </row>
    <row r="3" spans="1:9" ht="18" customHeight="1">
      <c r="A3" s="176" t="s">
        <v>64</v>
      </c>
      <c r="B3" s="176"/>
      <c r="C3" s="176"/>
      <c r="D3" s="176"/>
      <c r="E3" s="176"/>
      <c r="F3" s="176"/>
      <c r="G3" s="176"/>
      <c r="H3" s="176"/>
      <c r="I3" s="176"/>
    </row>
    <row r="4" spans="1:9" ht="18" customHeight="1" thickBot="1">
      <c r="A4" s="89"/>
      <c r="B4" s="89"/>
      <c r="C4" s="89"/>
      <c r="D4" s="89"/>
      <c r="E4" s="89"/>
      <c r="F4" s="89"/>
      <c r="G4" s="89"/>
      <c r="H4" s="89"/>
      <c r="I4" s="89"/>
    </row>
    <row r="5" spans="1:9" ht="27" customHeight="1">
      <c r="A5" s="181" t="str">
        <f>SAISIE!B3</f>
        <v>COMITE  DEPARTEMENTAL de BILLARD de la SOMME</v>
      </c>
      <c r="B5" s="182"/>
      <c r="C5" s="182"/>
      <c r="D5" s="182"/>
      <c r="E5" s="182"/>
      <c r="F5" s="182"/>
      <c r="G5" s="182"/>
      <c r="H5" s="182"/>
      <c r="I5" s="183"/>
    </row>
    <row r="6" spans="1:9" ht="27" customHeight="1" thickBot="1">
      <c r="A6" s="189" t="str">
        <f>SAISIE!C5</f>
        <v>3 BANDES</v>
      </c>
      <c r="B6" s="190"/>
      <c r="C6" s="190"/>
      <c r="D6" s="190"/>
      <c r="E6" s="190"/>
      <c r="F6" s="190"/>
      <c r="G6" s="190"/>
      <c r="H6" s="190"/>
      <c r="I6" s="191"/>
    </row>
    <row r="7" spans="1:9" ht="27" customHeight="1">
      <c r="A7" s="91" t="s">
        <v>66</v>
      </c>
      <c r="B7" s="90" t="str">
        <f>SAISIE!C4</f>
        <v>FINALE de SOMME</v>
      </c>
      <c r="C7" s="93" t="s">
        <v>68</v>
      </c>
      <c r="D7" s="46" t="str">
        <f>SAISIE!C6</f>
        <v>Reg2</v>
      </c>
      <c r="E7" s="45"/>
      <c r="F7" s="45"/>
      <c r="G7" s="45"/>
      <c r="H7" s="45"/>
      <c r="I7" s="47"/>
    </row>
    <row r="8" spans="1:9" ht="27" customHeight="1" thickBot="1">
      <c r="A8" s="92" t="s">
        <v>67</v>
      </c>
      <c r="B8" s="129" t="str">
        <f>SAISIE!B2</f>
        <v>Sporting Club Billard Abbevillois</v>
      </c>
      <c r="C8" s="94" t="s">
        <v>69</v>
      </c>
      <c r="D8" s="49" t="str">
        <f>SAISIE!C8</f>
        <v>06/03/2022</v>
      </c>
      <c r="E8" s="48"/>
      <c r="F8" s="48"/>
      <c r="G8" s="48"/>
      <c r="H8" s="48"/>
      <c r="I8" s="50"/>
    </row>
    <row r="9" ht="19.5" customHeight="1" thickBot="1">
      <c r="C9" t="s">
        <v>6</v>
      </c>
    </row>
    <row r="10" spans="1:9" ht="18" customHeight="1">
      <c r="A10" s="192" t="s">
        <v>5</v>
      </c>
      <c r="B10" s="194" t="s">
        <v>46</v>
      </c>
      <c r="C10" s="196" t="s">
        <v>47</v>
      </c>
      <c r="D10" s="51" t="s">
        <v>31</v>
      </c>
      <c r="E10" s="198" t="s">
        <v>31</v>
      </c>
      <c r="F10" s="198" t="s">
        <v>32</v>
      </c>
      <c r="G10" s="177" t="s">
        <v>48</v>
      </c>
      <c r="H10" s="178"/>
      <c r="I10" s="179" t="s">
        <v>7</v>
      </c>
    </row>
    <row r="11" spans="1:9" ht="18" customHeight="1" thickBot="1">
      <c r="A11" s="193"/>
      <c r="B11" s="195"/>
      <c r="C11" s="197"/>
      <c r="D11" s="86" t="s">
        <v>49</v>
      </c>
      <c r="E11" s="199"/>
      <c r="F11" s="199"/>
      <c r="G11" s="87" t="s">
        <v>50</v>
      </c>
      <c r="H11" s="87" t="s">
        <v>51</v>
      </c>
      <c r="I11" s="180"/>
    </row>
    <row r="12" spans="1:9" ht="18" customHeight="1">
      <c r="A12" s="204">
        <v>1</v>
      </c>
      <c r="B12" s="84" t="str">
        <f>IF(PARTIES!K19=1,PARTIES!B19,PARTIES!B20)</f>
        <v>WATBLED</v>
      </c>
      <c r="C12" s="200" t="str">
        <f>IF(PARTIES!K19=1,SAISIE!E14,SAISIE!E15)</f>
        <v>160639H</v>
      </c>
      <c r="D12" s="200">
        <f>IF(PARTIES!K19=1,PARTIES!I19,PARTIES!I20)</f>
        <v>4</v>
      </c>
      <c r="E12" s="200">
        <f>IF(PARTIES!K19=1,PARTIES!D19,PARTIES!D20)</f>
        <v>30</v>
      </c>
      <c r="F12" s="200">
        <f>PARTIES!E19</f>
        <v>60</v>
      </c>
      <c r="G12" s="202">
        <f>IF(PARTIES!K19=1,PARTIES!H19,PARTIES!H20)</f>
        <v>0.5</v>
      </c>
      <c r="H12" s="202">
        <f>IF(PARTIES!K19=1,PARTIES!K5,PARTIES!K9)</f>
        <v>0.6818181818181818</v>
      </c>
      <c r="I12" s="184">
        <f>IF(PARTIES!K19=1,PARTIES!K14,PARTIES!K18)</f>
        <v>4</v>
      </c>
    </row>
    <row r="13" spans="1:9" ht="18" customHeight="1" thickBot="1">
      <c r="A13" s="205"/>
      <c r="B13" s="85" t="str">
        <f>IF(PARTIES!K19=1,PARTIES!C19,PARTIES!C20)</f>
        <v>QUENTIN</v>
      </c>
      <c r="C13" s="201"/>
      <c r="D13" s="201"/>
      <c r="E13" s="201"/>
      <c r="F13" s="201"/>
      <c r="G13" s="203"/>
      <c r="H13" s="203"/>
      <c r="I13" s="185"/>
    </row>
    <row r="14" spans="1:9" ht="18" customHeight="1">
      <c r="A14" s="204">
        <v>2</v>
      </c>
      <c r="B14" s="84" t="str">
        <f>IF(PARTIES!K19=2,PARTIES!B19,PARTIES!B20)</f>
        <v>MALHERBE</v>
      </c>
      <c r="C14" s="200" t="str">
        <f>IF(PARTIES!K19=2,SAISIE!E14,SAISIE!E15)</f>
        <v>167764C</v>
      </c>
      <c r="D14" s="200">
        <f>IF(PARTIES!K19=2,PARTIES!I19,PARTIES!I20)</f>
        <v>0</v>
      </c>
      <c r="E14" s="200">
        <f>IF(PARTIES!K19=2,PARTIES!D19,PARTIES!D20)</f>
        <v>10</v>
      </c>
      <c r="F14" s="200">
        <f>PARTIES!E19</f>
        <v>60</v>
      </c>
      <c r="G14" s="202">
        <f>IF(PARTIES!K19=2,PARTIES!H19,PARTIES!H20)</f>
        <v>0.16666666666666666</v>
      </c>
      <c r="H14" s="202">
        <f>IF(PARTIES!K19=2,PARTIES!K5,PARTIES!K9)</f>
        <v>0</v>
      </c>
      <c r="I14" s="206">
        <f>IF(PARTIES!K19=2,PARTIES!K14,PARTIES!K18)</f>
        <v>1</v>
      </c>
    </row>
    <row r="15" spans="1:9" ht="18" customHeight="1" thickBot="1">
      <c r="A15" s="205"/>
      <c r="B15" s="85" t="str">
        <f>IF(PARTIES!K19=2,PARTIES!C19,PARTIES!C20)</f>
        <v>KENTIN</v>
      </c>
      <c r="C15" s="201"/>
      <c r="D15" s="201"/>
      <c r="E15" s="201"/>
      <c r="F15" s="201"/>
      <c r="G15" s="203"/>
      <c r="H15" s="203"/>
      <c r="I15" s="207"/>
    </row>
    <row r="18" ht="12.75" thickBot="1"/>
    <row r="19" spans="1:9" ht="19.5" customHeight="1" thickBot="1">
      <c r="A19" s="186" t="s">
        <v>52</v>
      </c>
      <c r="B19" s="187"/>
      <c r="C19" s="187"/>
      <c r="D19" s="187"/>
      <c r="E19" s="187"/>
      <c r="F19" s="187"/>
      <c r="G19" s="187"/>
      <c r="H19" s="187"/>
      <c r="I19" s="188"/>
    </row>
    <row r="20" spans="1:9" ht="21.75" customHeight="1">
      <c r="A20" s="52">
        <v>1</v>
      </c>
      <c r="B20" s="97"/>
      <c r="C20" s="95"/>
      <c r="D20" s="95"/>
      <c r="E20" s="45"/>
      <c r="F20" s="45"/>
      <c r="G20" s="45"/>
      <c r="H20" s="45"/>
      <c r="I20" s="47"/>
    </row>
    <row r="21" spans="1:9" ht="21.75" customHeight="1" thickBot="1">
      <c r="A21" s="53">
        <v>2</v>
      </c>
      <c r="B21" s="98"/>
      <c r="C21" s="96"/>
      <c r="D21" s="96"/>
      <c r="E21" s="48"/>
      <c r="F21" s="48"/>
      <c r="G21" s="48"/>
      <c r="H21" s="48"/>
      <c r="I21" s="50"/>
    </row>
    <row r="22" ht="21.75" customHeight="1">
      <c r="A22" s="148" t="str">
        <f>SAISIE!A13</f>
        <v>Edition 09/2017</v>
      </c>
    </row>
    <row r="23" ht="21.75" customHeight="1">
      <c r="A23" s="6" t="s">
        <v>53</v>
      </c>
    </row>
    <row r="24" ht="21.75" customHeight="1">
      <c r="A24" s="2" t="str">
        <f>IF(SAISIE!C9="","",SAISIE!C9)</f>
        <v>HENRY TONY</v>
      </c>
    </row>
    <row r="25" spans="1:4" ht="21.75" customHeight="1">
      <c r="A25" s="1" t="str">
        <f>SAISIE!B9</f>
        <v>Responsable de Salle</v>
      </c>
      <c r="C25" s="130" t="s">
        <v>54</v>
      </c>
      <c r="D25" s="131" t="str">
        <f>A24</f>
        <v>HENRY TONY</v>
      </c>
    </row>
  </sheetData>
  <sheetProtection sheet="1" objects="1" scenarios="1"/>
  <mergeCells count="28">
    <mergeCell ref="F14:F15"/>
    <mergeCell ref="G14:G15"/>
    <mergeCell ref="H14:H15"/>
    <mergeCell ref="I14:I15"/>
    <mergeCell ref="A14:A15"/>
    <mergeCell ref="C12:C13"/>
    <mergeCell ref="C14:C15"/>
    <mergeCell ref="H12:H13"/>
    <mergeCell ref="D12:D13"/>
    <mergeCell ref="E12:E13"/>
    <mergeCell ref="D14:D15"/>
    <mergeCell ref="E14:E15"/>
    <mergeCell ref="A19:I19"/>
    <mergeCell ref="A6:I6"/>
    <mergeCell ref="A10:A11"/>
    <mergeCell ref="B10:B11"/>
    <mergeCell ref="C10:C11"/>
    <mergeCell ref="E10:E11"/>
    <mergeCell ref="F10:F11"/>
    <mergeCell ref="F12:F13"/>
    <mergeCell ref="G12:G13"/>
    <mergeCell ref="A12:A13"/>
    <mergeCell ref="A2:I2"/>
    <mergeCell ref="A3:I3"/>
    <mergeCell ref="G10:H10"/>
    <mergeCell ref="I10:I11"/>
    <mergeCell ref="A5:I5"/>
    <mergeCell ref="I12:I13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RowColHeaders="0" zoomScalePageLayoutView="0" workbookViewId="0" topLeftCell="A1">
      <selection activeCell="E15" sqref="E15"/>
    </sheetView>
  </sheetViews>
  <sheetFormatPr defaultColWidth="11.421875" defaultRowHeight="12.75"/>
  <cols>
    <col min="1" max="1" width="27.421875" style="0" customWidth="1"/>
    <col min="2" max="2" width="8.57421875" style="0" customWidth="1"/>
    <col min="3" max="3" width="31.8515625" style="0" customWidth="1"/>
    <col min="4" max="4" width="12.7109375" style="0" customWidth="1"/>
    <col min="5" max="5" width="19.7109375" style="0" customWidth="1"/>
  </cols>
  <sheetData>
    <row r="1" spans="1:5" ht="12" customHeight="1" thickTop="1">
      <c r="A1" s="69"/>
      <c r="B1" s="70"/>
      <c r="C1" s="70"/>
      <c r="D1" s="70"/>
      <c r="E1" s="71"/>
    </row>
    <row r="2" spans="1:5" ht="19.5" customHeight="1">
      <c r="A2" s="209" t="s">
        <v>55</v>
      </c>
      <c r="B2" s="210"/>
      <c r="C2" s="210"/>
      <c r="D2" s="210"/>
      <c r="E2" s="211"/>
    </row>
    <row r="3" spans="1:5" ht="12" customHeight="1">
      <c r="A3" s="79"/>
      <c r="B3" s="55"/>
      <c r="C3" s="55"/>
      <c r="D3" s="55"/>
      <c r="E3" s="72"/>
    </row>
    <row r="4" spans="1:5" ht="12" customHeight="1">
      <c r="A4" s="73"/>
      <c r="B4" s="56" t="s">
        <v>9</v>
      </c>
      <c r="C4" s="56" t="str">
        <f>SAISIE!C10</f>
        <v>FINALE de LIGUE</v>
      </c>
      <c r="D4" s="57" t="str">
        <f>SAISIE!C5</f>
        <v>3 BANDES</v>
      </c>
      <c r="E4" s="74" t="str">
        <f>SAISIE!C6</f>
        <v>Reg2</v>
      </c>
    </row>
    <row r="5" spans="1:5" ht="12" customHeight="1">
      <c r="A5" s="73"/>
      <c r="B5" s="56"/>
      <c r="C5" s="56"/>
      <c r="D5" s="55"/>
      <c r="E5" s="72"/>
    </row>
    <row r="6" spans="1:5" ht="18" customHeight="1">
      <c r="A6" s="80" t="s">
        <v>10</v>
      </c>
      <c r="B6" s="58" t="s">
        <v>56</v>
      </c>
      <c r="C6" s="57" t="str">
        <f>TRANSMISSION!B12</f>
        <v>WATBLED</v>
      </c>
      <c r="D6" s="58" t="s">
        <v>60</v>
      </c>
      <c r="E6" s="75" t="str">
        <f>TRANSMISSION!C12</f>
        <v>160639H</v>
      </c>
    </row>
    <row r="7" spans="1:5" ht="12" customHeight="1">
      <c r="A7" s="73"/>
      <c r="B7" s="58" t="s">
        <v>57</v>
      </c>
      <c r="C7" s="57" t="str">
        <f>TRANSMISSION!B13</f>
        <v>QUENTIN</v>
      </c>
      <c r="D7" s="58" t="s">
        <v>61</v>
      </c>
      <c r="E7" s="75" t="str">
        <f>IF(PARTIES!K19=1,SAISIE!F14,SAISIE!F15)</f>
        <v>ABBEVILLE</v>
      </c>
    </row>
    <row r="8" spans="1:5" ht="12" customHeight="1">
      <c r="A8" s="73"/>
      <c r="B8" s="58" t="s">
        <v>58</v>
      </c>
      <c r="C8" s="55"/>
      <c r="D8" s="213" t="s">
        <v>12</v>
      </c>
      <c r="E8" s="212" t="s">
        <v>87</v>
      </c>
    </row>
    <row r="9" spans="1:5" ht="12" customHeight="1">
      <c r="A9" s="73"/>
      <c r="B9" s="55"/>
      <c r="C9" s="55"/>
      <c r="D9" s="213"/>
      <c r="E9" s="212"/>
    </row>
    <row r="10" spans="1:5" ht="12" customHeight="1">
      <c r="A10" s="73"/>
      <c r="B10" s="55"/>
      <c r="C10" s="55"/>
      <c r="D10" s="55"/>
      <c r="E10" s="72"/>
    </row>
    <row r="11" spans="1:5" ht="18" customHeight="1">
      <c r="A11" s="80" t="s">
        <v>13</v>
      </c>
      <c r="B11" s="58" t="s">
        <v>56</v>
      </c>
      <c r="C11" s="57" t="str">
        <f>TRANSMISSION!B14</f>
        <v>MALHERBE</v>
      </c>
      <c r="D11" s="58" t="s">
        <v>60</v>
      </c>
      <c r="E11" s="75" t="str">
        <f>TRANSMISSION!C14</f>
        <v>167764C</v>
      </c>
    </row>
    <row r="12" spans="1:5" ht="12" customHeight="1">
      <c r="A12" s="73"/>
      <c r="B12" s="58" t="s">
        <v>57</v>
      </c>
      <c r="C12" s="57" t="str">
        <f>TRANSMISSION!B15</f>
        <v>KENTIN</v>
      </c>
      <c r="D12" s="58" t="s">
        <v>61</v>
      </c>
      <c r="E12" s="75" t="str">
        <f>IF(PARTIES!K20=2,SAISIE!F15,SAISIE!F14)</f>
        <v>VIGNACOURT</v>
      </c>
    </row>
    <row r="13" spans="1:5" ht="12" customHeight="1">
      <c r="A13" s="73"/>
      <c r="B13" s="58" t="s">
        <v>58</v>
      </c>
      <c r="C13" s="55"/>
      <c r="D13" s="213" t="s">
        <v>12</v>
      </c>
      <c r="E13" s="212" t="s">
        <v>87</v>
      </c>
    </row>
    <row r="14" spans="1:5" ht="12" customHeight="1">
      <c r="A14" s="73"/>
      <c r="B14" s="58"/>
      <c r="C14" s="55"/>
      <c r="D14" s="213"/>
      <c r="E14" s="212"/>
    </row>
    <row r="15" spans="1:5" ht="12" customHeight="1">
      <c r="A15" s="73"/>
      <c r="B15" s="58"/>
      <c r="C15" s="55"/>
      <c r="D15" s="55"/>
      <c r="E15" s="72"/>
    </row>
    <row r="16" spans="1:5" ht="18" customHeight="1">
      <c r="A16" s="80" t="s">
        <v>14</v>
      </c>
      <c r="B16" s="58" t="s">
        <v>59</v>
      </c>
      <c r="C16" s="128" t="str">
        <f>SAISIE!C9</f>
        <v>HENRY TONY</v>
      </c>
      <c r="D16" s="55" t="s">
        <v>12</v>
      </c>
      <c r="E16" s="127" t="str">
        <f>C16</f>
        <v>HENRY TONY</v>
      </c>
    </row>
    <row r="17" spans="1:5" ht="12" customHeight="1" thickBot="1">
      <c r="A17" s="81"/>
      <c r="B17" s="76"/>
      <c r="C17" s="76"/>
      <c r="D17" s="76"/>
      <c r="E17" s="77"/>
    </row>
    <row r="18" ht="12.75" thickTop="1"/>
    <row r="19" spans="1:5" ht="12.75">
      <c r="A19" s="208" t="s">
        <v>72</v>
      </c>
      <c r="B19" s="208"/>
      <c r="C19" s="208"/>
      <c r="D19" s="208"/>
      <c r="E19" s="208"/>
    </row>
  </sheetData>
  <sheetProtection sheet="1" objects="1" scenarios="1"/>
  <mergeCells count="6">
    <mergeCell ref="A19:E19"/>
    <mergeCell ref="A2:E2"/>
    <mergeCell ref="E8:E9"/>
    <mergeCell ref="E13:E14"/>
    <mergeCell ref="D13:D14"/>
    <mergeCell ref="D8:D9"/>
  </mergeCells>
  <conditionalFormatting sqref="E8:E9 E13:E14">
    <cfRule type="cellIs" priority="1" dxfId="2" operator="equal" stopIfTrue="1">
      <formula>$A$1</formula>
    </cfRule>
    <cfRule type="cellIs" priority="2" dxfId="1" operator="equal" stopIfTrue="1">
      <formula>"OUI"</formula>
    </cfRule>
    <cfRule type="cellIs" priority="3" dxfId="0" operator="equal" stopIfTrue="1">
      <formula>"NON"</formula>
    </cfRule>
  </conditionalFormatting>
  <printOptions horizontalCentered="1"/>
  <pageMargins left="0" right="0.1968503937007874" top="0.1968503937007874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genty</cp:lastModifiedBy>
  <cp:lastPrinted>2022-03-06T10:54:00Z</cp:lastPrinted>
  <dcterms:created xsi:type="dcterms:W3CDTF">2003-08-14T08:07:33Z</dcterms:created>
  <dcterms:modified xsi:type="dcterms:W3CDTF">2022-03-07T10:41:12Z</dcterms:modified>
  <cp:category/>
  <cp:version/>
  <cp:contentType/>
  <cp:contentStatus/>
</cp:coreProperties>
</file>