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ocuments\Mes documents personnels\Billard\CDB Somme\Modèles de docs sportifs\Feuilles de résultats\2022-23\"/>
    </mc:Choice>
  </mc:AlternateContent>
  <xr:revisionPtr revIDLastSave="0" documentId="13_ncr:1_{5847D498-456A-43C6-9E93-041C5E359E36}" xr6:coauthVersionLast="47" xr6:coauthVersionMax="47" xr10:uidLastSave="{00000000-0000-0000-0000-000000000000}"/>
  <bookViews>
    <workbookView xWindow="-108" yWindow="-108" windowWidth="23256" windowHeight="12456" tabRatio="711" xr2:uid="{00000000-000D-0000-FFFF-FFFF00000000}"/>
  </bookViews>
  <sheets>
    <sheet name="3 poules 3 équipes" sheetId="24" r:id="rId1"/>
    <sheet name="3 poules 3 équipes (2)" sheetId="25" r:id="rId2"/>
    <sheet name="2 p. croisées 3x2 +1 p. 3 éq." sheetId="10" r:id="rId3"/>
    <sheet name="1 p. croisée 2x2 +2 p. 3 éq." sheetId="26" r:id="rId4"/>
    <sheet name="Menus" sheetId="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6" l="1"/>
  <c r="D40" i="26"/>
  <c r="D39" i="26"/>
  <c r="D27" i="26"/>
  <c r="D26" i="26"/>
  <c r="D25" i="26"/>
  <c r="L12" i="26"/>
  <c r="L11" i="26"/>
  <c r="D12" i="26"/>
  <c r="D11" i="26"/>
  <c r="L27" i="10"/>
  <c r="L26" i="10"/>
  <c r="L12" i="10"/>
  <c r="L11" i="10"/>
  <c r="D44" i="10"/>
  <c r="D43" i="10"/>
  <c r="D42" i="10"/>
  <c r="D28" i="10"/>
  <c r="D27" i="10"/>
  <c r="D26" i="10"/>
  <c r="D13" i="10"/>
  <c r="D12" i="10"/>
  <c r="D11" i="10"/>
  <c r="D39" i="25"/>
  <c r="D38" i="25"/>
  <c r="D37" i="25"/>
  <c r="D26" i="25"/>
  <c r="D25" i="25"/>
  <c r="D24" i="25"/>
  <c r="D13" i="25"/>
  <c r="D12" i="25"/>
  <c r="D11" i="25"/>
  <c r="D39" i="24"/>
  <c r="D38" i="24"/>
  <c r="D37" i="24"/>
  <c r="D26" i="24"/>
  <c r="D25" i="24"/>
  <c r="D24" i="24"/>
  <c r="D13" i="24"/>
  <c r="D12" i="24"/>
  <c r="D11" i="24"/>
  <c r="F11" i="26"/>
  <c r="G11" i="26"/>
  <c r="Q33" i="26"/>
  <c r="O33" i="26" s="1"/>
  <c r="P33" i="26" s="1"/>
  <c r="I33" i="26"/>
  <c r="B33" i="26"/>
  <c r="Q32" i="26"/>
  <c r="G32" i="26" s="1"/>
  <c r="H32" i="26" s="1"/>
  <c r="I32" i="26"/>
  <c r="B32" i="26"/>
  <c r="Q31" i="26"/>
  <c r="J31" i="26"/>
  <c r="I31" i="26"/>
  <c r="B31" i="26"/>
  <c r="J16" i="26"/>
  <c r="B16" i="26"/>
  <c r="Q47" i="26"/>
  <c r="G47" i="26" s="1"/>
  <c r="H47" i="26" s="1"/>
  <c r="O47" i="26"/>
  <c r="P47" i="26" s="1"/>
  <c r="I47" i="26"/>
  <c r="B47" i="26"/>
  <c r="Q46" i="26"/>
  <c r="G46" i="26" s="1"/>
  <c r="H46" i="26" s="1"/>
  <c r="O46" i="26"/>
  <c r="P46" i="26" s="1"/>
  <c r="I46" i="26"/>
  <c r="B46" i="26"/>
  <c r="Q45" i="26"/>
  <c r="G45" i="26" s="1"/>
  <c r="J45" i="26"/>
  <c r="I45" i="26"/>
  <c r="B45" i="26"/>
  <c r="Q19" i="26"/>
  <c r="I19" i="26"/>
  <c r="C19" i="26"/>
  <c r="Q18" i="26"/>
  <c r="I18" i="26"/>
  <c r="Q17" i="26"/>
  <c r="K17" i="26"/>
  <c r="J17" i="26"/>
  <c r="I17" i="26"/>
  <c r="C17" i="26"/>
  <c r="B17" i="26"/>
  <c r="Q16" i="26"/>
  <c r="K16" i="26"/>
  <c r="I16" i="26"/>
  <c r="C16" i="26"/>
  <c r="F39" i="26" l="1"/>
  <c r="O45" i="26"/>
  <c r="P45" i="26" s="1"/>
  <c r="H39" i="26"/>
  <c r="G39" i="26"/>
  <c r="G31" i="26"/>
  <c r="H31" i="26" s="1"/>
  <c r="G33" i="26"/>
  <c r="H33" i="26" s="1"/>
  <c r="G25" i="26" s="1"/>
  <c r="O32" i="26"/>
  <c r="P32" i="26" s="1"/>
  <c r="O31" i="26"/>
  <c r="P31" i="26" s="1"/>
  <c r="G18" i="26"/>
  <c r="H18" i="26" s="1"/>
  <c r="O19" i="26"/>
  <c r="P19" i="26" s="1"/>
  <c r="G19" i="26"/>
  <c r="H19" i="26" s="1"/>
  <c r="O18" i="26"/>
  <c r="P18" i="26" s="1"/>
  <c r="H45" i="26"/>
  <c r="O17" i="26"/>
  <c r="P17" i="26" s="1"/>
  <c r="G17" i="26"/>
  <c r="G16" i="26"/>
  <c r="O16" i="26"/>
  <c r="P16" i="26" s="1"/>
  <c r="I39" i="26" l="1"/>
  <c r="J46" i="26"/>
  <c r="G40" i="26" s="1"/>
  <c r="J47" i="26"/>
  <c r="F40" i="26"/>
  <c r="F41" i="26"/>
  <c r="G41" i="26"/>
  <c r="H41" i="26"/>
  <c r="J33" i="26"/>
  <c r="F25" i="26"/>
  <c r="I25" i="26" s="1"/>
  <c r="H25" i="26"/>
  <c r="J32" i="26"/>
  <c r="H26" i="26" s="1"/>
  <c r="B19" i="26"/>
  <c r="J19" i="26"/>
  <c r="H16" i="26"/>
  <c r="B18" i="26"/>
  <c r="C18" i="26" s="1"/>
  <c r="H17" i="26"/>
  <c r="J18" i="26"/>
  <c r="K18" i="26" s="1"/>
  <c r="K19" i="26" s="1"/>
  <c r="I40" i="26" l="1"/>
  <c r="H40" i="26"/>
  <c r="I41" i="26"/>
  <c r="H27" i="26"/>
  <c r="G27" i="26"/>
  <c r="F27" i="26"/>
  <c r="F26" i="26"/>
  <c r="G26" i="26"/>
  <c r="O11" i="26"/>
  <c r="P12" i="26"/>
  <c r="N12" i="26"/>
  <c r="F12" i="26"/>
  <c r="H11" i="26"/>
  <c r="H12" i="26"/>
  <c r="P11" i="26"/>
  <c r="N11" i="26"/>
  <c r="O12" i="26"/>
  <c r="G12" i="26"/>
  <c r="I26" i="26" l="1"/>
  <c r="I27" i="26"/>
  <c r="I11" i="26"/>
  <c r="Q12" i="26"/>
  <c r="Q11" i="26"/>
  <c r="I12" i="26"/>
  <c r="Q45" i="25" l="1"/>
  <c r="P45" i="25"/>
  <c r="O45" i="25"/>
  <c r="J45" i="25"/>
  <c r="I45" i="25"/>
  <c r="H45" i="25"/>
  <c r="G45" i="25"/>
  <c r="B45" i="25"/>
  <c r="Q44" i="25"/>
  <c r="P44" i="25"/>
  <c r="O44" i="25"/>
  <c r="J44" i="25"/>
  <c r="I44" i="25"/>
  <c r="H44" i="25"/>
  <c r="G44" i="25"/>
  <c r="B44" i="25"/>
  <c r="Q43" i="25"/>
  <c r="P43" i="25"/>
  <c r="O43" i="25"/>
  <c r="J43" i="25"/>
  <c r="I43" i="25"/>
  <c r="H43" i="25"/>
  <c r="G43" i="25"/>
  <c r="B43" i="25"/>
  <c r="H39" i="25"/>
  <c r="G39" i="25"/>
  <c r="F39" i="25"/>
  <c r="I39" i="25" s="1"/>
  <c r="H38" i="25"/>
  <c r="G38" i="25"/>
  <c r="F38" i="25"/>
  <c r="I38" i="25" s="1"/>
  <c r="H37" i="25"/>
  <c r="G37" i="25"/>
  <c r="F37" i="25"/>
  <c r="I37" i="25" s="1"/>
  <c r="Q32" i="25"/>
  <c r="O32" i="25"/>
  <c r="P32" i="25" s="1"/>
  <c r="I32" i="25"/>
  <c r="G32" i="25"/>
  <c r="H32" i="25" s="1"/>
  <c r="B32" i="25"/>
  <c r="Q31" i="25"/>
  <c r="O31" i="25"/>
  <c r="P31" i="25" s="1"/>
  <c r="I31" i="25"/>
  <c r="G31" i="25"/>
  <c r="H31" i="25" s="1"/>
  <c r="B31" i="25"/>
  <c r="Q30" i="25"/>
  <c r="O30" i="25"/>
  <c r="P30" i="25" s="1"/>
  <c r="J30" i="25"/>
  <c r="I30" i="25"/>
  <c r="G30" i="25"/>
  <c r="H30" i="25" s="1"/>
  <c r="B30" i="25"/>
  <c r="H26" i="25"/>
  <c r="G26" i="25"/>
  <c r="F26" i="25"/>
  <c r="I26" i="25" s="1"/>
  <c r="G25" i="25"/>
  <c r="F25" i="25"/>
  <c r="I25" i="25" s="1"/>
  <c r="H24" i="25"/>
  <c r="G24" i="25"/>
  <c r="F24" i="25"/>
  <c r="I24" i="25" s="1"/>
  <c r="Q19" i="25"/>
  <c r="P19" i="25"/>
  <c r="O19" i="25"/>
  <c r="J19" i="25"/>
  <c r="I19" i="25"/>
  <c r="H19" i="25"/>
  <c r="G19" i="25"/>
  <c r="B19" i="25"/>
  <c r="Q18" i="25"/>
  <c r="P18" i="25"/>
  <c r="O18" i="25"/>
  <c r="J18" i="25"/>
  <c r="H12" i="25" s="1"/>
  <c r="I18" i="25"/>
  <c r="H18" i="25"/>
  <c r="G18" i="25"/>
  <c r="B18" i="25"/>
  <c r="Q17" i="25"/>
  <c r="P17" i="25"/>
  <c r="O17" i="25"/>
  <c r="J17" i="25"/>
  <c r="I17" i="25"/>
  <c r="H17" i="25"/>
  <c r="G17" i="25"/>
  <c r="B17" i="25"/>
  <c r="H13" i="25"/>
  <c r="G13" i="25"/>
  <c r="F13" i="25"/>
  <c r="I13" i="25" s="1"/>
  <c r="G12" i="25"/>
  <c r="F12" i="25"/>
  <c r="I12" i="25" s="1"/>
  <c r="H11" i="25"/>
  <c r="G11" i="25"/>
  <c r="F11" i="25"/>
  <c r="I11" i="25" s="1"/>
  <c r="Q50" i="10"/>
  <c r="O50" i="10"/>
  <c r="P50" i="10" s="1"/>
  <c r="I50" i="10"/>
  <c r="G50" i="10"/>
  <c r="H50" i="10" s="1"/>
  <c r="B50" i="10"/>
  <c r="Q49" i="10"/>
  <c r="O49" i="10"/>
  <c r="P49" i="10" s="1"/>
  <c r="I49" i="10"/>
  <c r="G49" i="10"/>
  <c r="H49" i="10" s="1"/>
  <c r="B49" i="10"/>
  <c r="Q48" i="10"/>
  <c r="O48" i="10"/>
  <c r="P48" i="10" s="1"/>
  <c r="J48" i="10"/>
  <c r="I48" i="10"/>
  <c r="G48" i="10"/>
  <c r="H48" i="10" s="1"/>
  <c r="B48" i="10"/>
  <c r="H44" i="10"/>
  <c r="G44" i="10"/>
  <c r="F44" i="10"/>
  <c r="I44" i="10" s="1"/>
  <c r="G43" i="10"/>
  <c r="F43" i="10"/>
  <c r="I43" i="10" s="1"/>
  <c r="H42" i="10"/>
  <c r="G42" i="10"/>
  <c r="F42" i="10"/>
  <c r="I42" i="10" s="1"/>
  <c r="B17" i="10"/>
  <c r="C17" i="10"/>
  <c r="B18" i="10"/>
  <c r="C18" i="10"/>
  <c r="B19" i="10"/>
  <c r="C19" i="10"/>
  <c r="B21" i="10"/>
  <c r="C21" i="10"/>
  <c r="B32" i="10"/>
  <c r="I32" i="10"/>
  <c r="O32" i="10" s="1"/>
  <c r="P32" i="10" s="1"/>
  <c r="J32" i="10"/>
  <c r="Q32" i="10"/>
  <c r="B33" i="10"/>
  <c r="I33" i="10"/>
  <c r="J33" i="10"/>
  <c r="Q33" i="10"/>
  <c r="B34" i="10"/>
  <c r="C34" i="10"/>
  <c r="G34" i="10"/>
  <c r="H34" i="10" s="1"/>
  <c r="I34" i="10"/>
  <c r="O34" i="10"/>
  <c r="P34" i="10" s="1"/>
  <c r="Q34" i="10"/>
  <c r="G35" i="10"/>
  <c r="H35" i="10" s="1"/>
  <c r="I35" i="10"/>
  <c r="O35" i="10"/>
  <c r="P35" i="10" s="1"/>
  <c r="Q35" i="10"/>
  <c r="B36" i="10"/>
  <c r="G36" i="10"/>
  <c r="H36" i="10" s="1"/>
  <c r="I36" i="10"/>
  <c r="O36" i="10"/>
  <c r="P36" i="10" s="1"/>
  <c r="Q36" i="10"/>
  <c r="Q45" i="24"/>
  <c r="O45" i="24"/>
  <c r="P45" i="24" s="1"/>
  <c r="J45" i="24"/>
  <c r="I45" i="24"/>
  <c r="G45" i="24"/>
  <c r="H45" i="24" s="1"/>
  <c r="B45" i="24"/>
  <c r="Q44" i="24"/>
  <c r="O44" i="24"/>
  <c r="P44" i="24" s="1"/>
  <c r="J44" i="24"/>
  <c r="I44" i="24"/>
  <c r="G44" i="24"/>
  <c r="H44" i="24" s="1"/>
  <c r="B44" i="24"/>
  <c r="Q43" i="24"/>
  <c r="O43" i="24"/>
  <c r="P43" i="24" s="1"/>
  <c r="J43" i="24"/>
  <c r="I43" i="24"/>
  <c r="G43" i="24"/>
  <c r="H43" i="24" s="1"/>
  <c r="B43" i="24"/>
  <c r="H39" i="24"/>
  <c r="G39" i="24"/>
  <c r="F39" i="24"/>
  <c r="I39" i="24" s="1"/>
  <c r="H38" i="24"/>
  <c r="G38" i="24"/>
  <c r="F38" i="24"/>
  <c r="I38" i="24" s="1"/>
  <c r="H37" i="24"/>
  <c r="G37" i="24"/>
  <c r="F37" i="24"/>
  <c r="I37" i="24" s="1"/>
  <c r="Q32" i="24"/>
  <c r="O32" i="24"/>
  <c r="P32" i="24" s="1"/>
  <c r="I32" i="24"/>
  <c r="H32" i="24"/>
  <c r="G32" i="24"/>
  <c r="B32" i="24"/>
  <c r="Q31" i="24"/>
  <c r="P31" i="24"/>
  <c r="O31" i="24"/>
  <c r="I31" i="24"/>
  <c r="H31" i="24"/>
  <c r="G31" i="24"/>
  <c r="B31" i="24"/>
  <c r="Q30" i="24"/>
  <c r="O30" i="24" s="1"/>
  <c r="P30" i="24" s="1"/>
  <c r="J30" i="24"/>
  <c r="I30" i="24"/>
  <c r="G30" i="24"/>
  <c r="J32" i="24" s="1"/>
  <c r="B30" i="24"/>
  <c r="H24" i="24"/>
  <c r="G24" i="24"/>
  <c r="F24" i="24"/>
  <c r="I24" i="24" s="1"/>
  <c r="J31" i="25" l="1"/>
  <c r="H25" i="25" s="1"/>
  <c r="J32" i="25"/>
  <c r="O33" i="10"/>
  <c r="P33" i="10" s="1"/>
  <c r="G32" i="10"/>
  <c r="H32" i="10" s="1"/>
  <c r="J50" i="10"/>
  <c r="J49" i="10"/>
  <c r="H43" i="10" s="1"/>
  <c r="G33" i="10"/>
  <c r="J35" i="10" s="1"/>
  <c r="P27" i="10" s="1"/>
  <c r="F26" i="10"/>
  <c r="I26" i="10" s="1"/>
  <c r="G26" i="10"/>
  <c r="H26" i="10"/>
  <c r="H30" i="24"/>
  <c r="J31" i="24"/>
  <c r="H25" i="24" s="1"/>
  <c r="B35" i="10" l="1"/>
  <c r="J34" i="10"/>
  <c r="H28" i="10" s="1"/>
  <c r="J36" i="10"/>
  <c r="H33" i="10"/>
  <c r="G28" i="10"/>
  <c r="F27" i="10"/>
  <c r="F28" i="10"/>
  <c r="G27" i="10"/>
  <c r="G26" i="24"/>
  <c r="F26" i="24"/>
  <c r="G25" i="24"/>
  <c r="F25" i="24"/>
  <c r="H26" i="24"/>
  <c r="H27" i="10" l="1"/>
  <c r="K34" i="10"/>
  <c r="I28" i="10"/>
  <c r="I26" i="24"/>
  <c r="N26" i="10"/>
  <c r="N27" i="10"/>
  <c r="Q27" i="10" s="1"/>
  <c r="P26" i="10"/>
  <c r="O27" i="10"/>
  <c r="O26" i="10"/>
  <c r="I27" i="10"/>
  <c r="I25" i="24"/>
  <c r="Q26" i="10" l="1"/>
  <c r="Q20" i="10" l="1"/>
  <c r="Q21" i="10"/>
  <c r="Q17" i="10"/>
  <c r="I20" i="10"/>
  <c r="I21" i="10"/>
  <c r="I19" i="10"/>
  <c r="I18" i="10"/>
  <c r="I17" i="10"/>
  <c r="J17" i="10"/>
  <c r="J18" i="10"/>
  <c r="O21" i="10" l="1"/>
  <c r="P21" i="10" s="1"/>
  <c r="O20" i="10"/>
  <c r="P20" i="10" s="1"/>
  <c r="G21" i="10"/>
  <c r="H21" i="10" s="1"/>
  <c r="G20" i="10"/>
  <c r="H20" i="10" s="1"/>
  <c r="O17" i="10"/>
  <c r="P17" i="10" l="1"/>
  <c r="B19" i="24" l="1"/>
  <c r="B18" i="24"/>
  <c r="J17" i="24"/>
  <c r="B17" i="24"/>
  <c r="K18" i="10" l="1"/>
  <c r="K17" i="10"/>
  <c r="Q18" i="10" l="1"/>
  <c r="G18" i="10" s="1"/>
  <c r="Q19" i="10"/>
  <c r="G19" i="10" s="1"/>
  <c r="H19" i="10" s="1"/>
  <c r="G17" i="10"/>
  <c r="B20" i="10" s="1"/>
  <c r="C20" i="10" s="1"/>
  <c r="F11" i="10" l="1"/>
  <c r="G11" i="10"/>
  <c r="H11" i="10"/>
  <c r="H18" i="10"/>
  <c r="J19" i="10"/>
  <c r="H17" i="10"/>
  <c r="O19" i="10"/>
  <c r="P19" i="10" s="1"/>
  <c r="O18" i="10"/>
  <c r="J21" i="10" s="1"/>
  <c r="H13" i="10" l="1"/>
  <c r="I11" i="10"/>
  <c r="H12" i="10"/>
  <c r="G13" i="10"/>
  <c r="F13" i="10"/>
  <c r="G12" i="10"/>
  <c r="F12" i="10"/>
  <c r="J20" i="10"/>
  <c r="N12" i="10" s="1"/>
  <c r="P18" i="10"/>
  <c r="K19" i="10"/>
  <c r="I13" i="10" l="1"/>
  <c r="O11" i="10"/>
  <c r="P11" i="10"/>
  <c r="N11" i="10"/>
  <c r="P12" i="10"/>
  <c r="O12" i="10"/>
  <c r="Q12" i="10" s="1"/>
  <c r="I12" i="10"/>
  <c r="K20" i="10"/>
  <c r="K21" i="10" s="1"/>
  <c r="Q11" i="10" l="1"/>
  <c r="I19" i="24"/>
  <c r="I18" i="24"/>
  <c r="Q17" i="24" l="1"/>
  <c r="I17" i="24"/>
  <c r="O17" i="24" l="1"/>
  <c r="G17" i="24"/>
  <c r="J19" i="24" l="1"/>
  <c r="J18" i="24"/>
  <c r="P17" i="24"/>
  <c r="H17" i="24"/>
  <c r="Q18" i="24" l="1"/>
  <c r="O18" i="24" s="1"/>
  <c r="P18" i="24" s="1"/>
  <c r="Q19" i="24" l="1"/>
  <c r="O19" i="24" s="1"/>
  <c r="P19" i="24" s="1"/>
  <c r="G12" i="24" s="1"/>
  <c r="G18" i="24"/>
  <c r="H18" i="24" s="1"/>
  <c r="F12" i="24" l="1"/>
  <c r="G13" i="24"/>
  <c r="F13" i="24"/>
  <c r="H13" i="24"/>
  <c r="H12" i="24"/>
  <c r="G19" i="24"/>
  <c r="H19" i="24" s="1"/>
  <c r="I12" i="24" l="1"/>
  <c r="I13" i="24"/>
  <c r="H11" i="24"/>
  <c r="F11" i="24"/>
  <c r="G11" i="24"/>
  <c r="I11" i="24" l="1"/>
</calcChain>
</file>

<file path=xl/sharedStrings.xml><?xml version="1.0" encoding="utf-8"?>
<sst xmlns="http://schemas.openxmlformats.org/spreadsheetml/2006/main" count="419" uniqueCount="113">
  <si>
    <t>Points Match</t>
  </si>
  <si>
    <t>Club</t>
  </si>
  <si>
    <t>Poule 1</t>
  </si>
  <si>
    <t>Poule 2</t>
  </si>
  <si>
    <t>Poule 3</t>
  </si>
  <si>
    <t>Match GNP</t>
  </si>
  <si>
    <t>Date :</t>
  </si>
  <si>
    <t>Tour :</t>
  </si>
  <si>
    <t>Mode de jeu</t>
  </si>
  <si>
    <t>Catégories</t>
  </si>
  <si>
    <t>N1</t>
  </si>
  <si>
    <t>N2</t>
  </si>
  <si>
    <t>N3</t>
  </si>
  <si>
    <t>R1</t>
  </si>
  <si>
    <t>R2</t>
  </si>
  <si>
    <t>R3</t>
  </si>
  <si>
    <t>R4</t>
  </si>
  <si>
    <t>Clubs</t>
  </si>
  <si>
    <t>ABBEVILLE</t>
  </si>
  <si>
    <t>ALBERT</t>
  </si>
  <si>
    <t>AMIENS</t>
  </si>
  <si>
    <t>FRIVILLE</t>
  </si>
  <si>
    <t>MOREUIL</t>
  </si>
  <si>
    <t>POIX de PICARDIE</t>
  </si>
  <si>
    <t>PONT de METZ</t>
  </si>
  <si>
    <t>ROYE</t>
  </si>
  <si>
    <t>VIGNACOURT</t>
  </si>
  <si>
    <t>Tour</t>
  </si>
  <si>
    <t>T1</t>
  </si>
  <si>
    <t>T2</t>
  </si>
  <si>
    <t>T3</t>
  </si>
  <si>
    <t>T4</t>
  </si>
  <si>
    <t>T5</t>
  </si>
  <si>
    <t>LIBRE N1</t>
  </si>
  <si>
    <t>LIBRE N3</t>
  </si>
  <si>
    <t>LIBRE R1</t>
  </si>
  <si>
    <t>LIBRE R2</t>
  </si>
  <si>
    <t>LIBRE R3</t>
  </si>
  <si>
    <t>LIBRE R4</t>
  </si>
  <si>
    <t>CADRE N1</t>
  </si>
  <si>
    <t>CADRE N2</t>
  </si>
  <si>
    <t>CADRE N3</t>
  </si>
  <si>
    <t>BANDE N1</t>
  </si>
  <si>
    <t>BANDE N3</t>
  </si>
  <si>
    <t>BANDE R1</t>
  </si>
  <si>
    <t>BANDE R2</t>
  </si>
  <si>
    <t>Poule 4</t>
  </si>
  <si>
    <t>Poule 5</t>
  </si>
  <si>
    <t>Poule 6</t>
  </si>
  <si>
    <t>LIBRE Dames</t>
  </si>
  <si>
    <t>Distance</t>
  </si>
  <si>
    <t>Limitation rep.</t>
  </si>
  <si>
    <t>200 GC</t>
  </si>
  <si>
    <t>150 GC</t>
  </si>
  <si>
    <t>LIBRE U21 (juniors)</t>
  </si>
  <si>
    <t>LIBRE U17 (cadets)</t>
  </si>
  <si>
    <t>LIBRE U15 (minimes)</t>
  </si>
  <si>
    <t>LIBRE 4 billes (U15)</t>
  </si>
  <si>
    <t>CADRE Rég.</t>
  </si>
  <si>
    <t>Nb joueurs</t>
  </si>
  <si>
    <t>3x3</t>
  </si>
  <si>
    <t>6x3</t>
  </si>
  <si>
    <t>3+2</t>
  </si>
  <si>
    <t>2+2</t>
  </si>
  <si>
    <t>X</t>
  </si>
  <si>
    <t>XX</t>
  </si>
  <si>
    <t>Nb billards</t>
  </si>
  <si>
    <t>XXX</t>
  </si>
  <si>
    <t>XXXX</t>
  </si>
  <si>
    <t>Nb onglets</t>
  </si>
  <si>
    <t>XXXXX</t>
  </si>
  <si>
    <t>XXXXXX</t>
  </si>
  <si>
    <t>Poule 3 ou 5</t>
  </si>
  <si>
    <t>%</t>
  </si>
  <si>
    <t>Equipe A</t>
  </si>
  <si>
    <t>Equipe B</t>
  </si>
  <si>
    <t>Noms des équipes de la poule</t>
  </si>
  <si>
    <t>Matchs de la poule</t>
  </si>
  <si>
    <t>Coupe de la Somme 3 bandes par équipes</t>
  </si>
  <si>
    <t>Total PM</t>
  </si>
  <si>
    <t>Total pts</t>
  </si>
  <si>
    <t>Total Dist.</t>
  </si>
  <si>
    <t>Points 
réalisés</t>
  </si>
  <si>
    <t>Distances 
à réaliser</t>
  </si>
  <si>
    <t>Matchs des poules croisées 1 et 2</t>
  </si>
  <si>
    <t xml:space="preserve">Renseigner les cases bleues </t>
  </si>
  <si>
    <t>gentyfrancois@sfr.fr</t>
  </si>
  <si>
    <t>Feuille de résultats</t>
  </si>
  <si>
    <t xml:space="preserve">Ces résultats doivent être envoyés sous 24h à : </t>
  </si>
  <si>
    <t>Equipe</t>
  </si>
  <si>
    <t>A remplir si 8 ou 13 équipes dans la salle :</t>
  </si>
  <si>
    <t>Club organisateur :</t>
  </si>
  <si>
    <t>Matchs des poules croisées 3 et 4</t>
  </si>
  <si>
    <t>A remplir si 7 équipes dans la salle :</t>
  </si>
  <si>
    <t>A remplir si 10 équipes dans la salle :</t>
  </si>
  <si>
    <t>Les Gothiques</t>
  </si>
  <si>
    <t>Moreuil</t>
  </si>
  <si>
    <t>Les Gazelles</t>
  </si>
  <si>
    <t>Les Beaux gosses</t>
  </si>
  <si>
    <t>Les Ronchons</t>
  </si>
  <si>
    <t>Les Bouchers</t>
  </si>
  <si>
    <t>Province du Santerre</t>
  </si>
  <si>
    <t>Vignacourt 1</t>
  </si>
  <si>
    <t>Vignacourt 2</t>
  </si>
  <si>
    <t>Vignacourt 3</t>
  </si>
  <si>
    <t>Les Taroteurs</t>
  </si>
  <si>
    <t>Les Jeunes</t>
  </si>
  <si>
    <t>Les Sorciers</t>
  </si>
  <si>
    <t>Rétro 1</t>
  </si>
  <si>
    <t>Rétro 2</t>
  </si>
  <si>
    <t>Rétro 3</t>
  </si>
  <si>
    <t>Rétro 4</t>
  </si>
  <si>
    <t>Rétro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</si>
</sst>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2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indexed="12"/>
      <name val="Arial"/>
      <family val="2"/>
    </font>
    <font>
      <b/>
      <u/>
      <sz val="14"/>
      <color theme="4" tint="-0.249977111117893"/>
      <name val="Arial"/>
      <family val="2"/>
    </font>
    <font>
      <b/>
      <sz val="20"/>
      <color theme="4" tint="-0.249977111117893"/>
      <name val="Arial"/>
      <family val="2"/>
    </font>
    <font>
      <b/>
      <u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8" fillId="0" borderId="2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8" fillId="0" borderId="0" xfId="0" applyFont="1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9" fontId="2" fillId="3" borderId="11" xfId="0" applyNumberFormat="1" applyFont="1" applyFill="1" applyBorder="1" applyAlignment="1">
      <alignment horizontal="center" vertical="center"/>
    </xf>
    <xf numFmtId="9" fontId="2" fillId="3" borderId="12" xfId="0" applyNumberFormat="1" applyFont="1" applyFill="1" applyBorder="1" applyAlignment="1">
      <alignment horizontal="center" vertical="center"/>
    </xf>
    <xf numFmtId="9" fontId="2" fillId="4" borderId="7" xfId="0" applyNumberFormat="1" applyFont="1" applyFill="1" applyBorder="1" applyAlignment="1">
      <alignment horizontal="center" vertical="center"/>
    </xf>
    <xf numFmtId="9" fontId="2" fillId="4" borderId="8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>
      <alignment horizontal="center" vertical="center"/>
    </xf>
    <xf numFmtId="1" fontId="14" fillId="3" borderId="27" xfId="0" applyNumberFormat="1" applyFont="1" applyFill="1" applyBorder="1" applyAlignment="1">
      <alignment horizontal="center" vertical="center"/>
    </xf>
    <xf numFmtId="9" fontId="2" fillId="3" borderId="28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9" fontId="2" fillId="4" borderId="2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7" borderId="6" xfId="0" applyNumberFormat="1" applyFont="1" applyFill="1" applyBorder="1" applyAlignment="1">
      <alignment horizontal="center" vertical="center"/>
    </xf>
    <xf numFmtId="1" fontId="14" fillId="7" borderId="6" xfId="0" applyNumberFormat="1" applyFont="1" applyFill="1" applyBorder="1" applyAlignment="1">
      <alignment horizontal="center" vertical="center"/>
    </xf>
    <xf numFmtId="9" fontId="2" fillId="7" borderId="8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horizontal="center" vertical="center"/>
    </xf>
    <xf numFmtId="1" fontId="14" fillId="7" borderId="5" xfId="0" applyNumberFormat="1" applyFont="1" applyFill="1" applyBorder="1" applyAlignment="1">
      <alignment horizontal="center" vertical="center"/>
    </xf>
    <xf numFmtId="9" fontId="2" fillId="7" borderId="7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9" fontId="2" fillId="7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2" fillId="7" borderId="27" xfId="0" applyNumberFormat="1" applyFont="1" applyFill="1" applyBorder="1" applyAlignment="1">
      <alignment horizontal="center" vertical="center"/>
    </xf>
    <xf numFmtId="1" fontId="14" fillId="7" borderId="27" xfId="0" applyNumberFormat="1" applyFont="1" applyFill="1" applyBorder="1" applyAlignment="1">
      <alignment horizontal="center" vertical="center"/>
    </xf>
    <xf numFmtId="9" fontId="2" fillId="7" borderId="2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4" borderId="2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center" vertical="center" shrinkToFit="1"/>
    </xf>
    <xf numFmtId="0" fontId="2" fillId="4" borderId="26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0" fillId="7" borderId="0" xfId="1" applyFont="1" applyFill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14" fontId="11" fillId="5" borderId="5" xfId="0" applyNumberFormat="1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center" vertical="center"/>
      <protection locked="0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3" xfId="0" applyFont="1" applyFill="1" applyBorder="1" applyAlignment="1">
      <alignment horizontal="center" vertical="center" shrinkToFit="1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10" fillId="6" borderId="13" xfId="0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69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230187</xdr:colOff>
      <xdr:row>1</xdr:row>
      <xdr:rowOff>0</xdr:rowOff>
    </xdr:from>
    <xdr:to>
      <xdr:col>14</xdr:col>
      <xdr:colOff>284162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30E188F-112D-4774-90CC-2C650F17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77587" y="158750"/>
          <a:ext cx="1273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230187</xdr:colOff>
      <xdr:row>1</xdr:row>
      <xdr:rowOff>0</xdr:rowOff>
    </xdr:from>
    <xdr:to>
      <xdr:col>14</xdr:col>
      <xdr:colOff>284162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C22FB43-520C-49FC-9262-AAC9B8F8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01437" y="323850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214312</xdr:colOff>
      <xdr:row>1</xdr:row>
      <xdr:rowOff>7938</xdr:rowOff>
    </xdr:from>
    <xdr:to>
      <xdr:col>14</xdr:col>
      <xdr:colOff>268287</xdr:colOff>
      <xdr:row>2</xdr:row>
      <xdr:rowOff>398463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C90D7109-A983-4F25-8F47-64AB4A6E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60125" y="166688"/>
          <a:ext cx="12763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230187</xdr:colOff>
      <xdr:row>1</xdr:row>
      <xdr:rowOff>0</xdr:rowOff>
    </xdr:from>
    <xdr:to>
      <xdr:col>14</xdr:col>
      <xdr:colOff>284162</xdr:colOff>
      <xdr:row>2</xdr:row>
      <xdr:rowOff>390525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1CEF7F-E756-42EC-9865-BB763A1E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01437" y="158750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214312</xdr:colOff>
      <xdr:row>1</xdr:row>
      <xdr:rowOff>7938</xdr:rowOff>
    </xdr:from>
    <xdr:to>
      <xdr:col>14</xdr:col>
      <xdr:colOff>268287</xdr:colOff>
      <xdr:row>2</xdr:row>
      <xdr:rowOff>398463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7C46054-32A2-43B3-9200-19B0DEDB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15712" y="331788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230187</xdr:colOff>
      <xdr:row>1</xdr:row>
      <xdr:rowOff>0</xdr:rowOff>
    </xdr:from>
    <xdr:to>
      <xdr:col>14</xdr:col>
      <xdr:colOff>284162</xdr:colOff>
      <xdr:row>2</xdr:row>
      <xdr:rowOff>390525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3949274-62CB-4DBC-8469-899E52F1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1587" y="323850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tyfrancois@sfr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ntyfrancois@sfr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entyfrancois@sfr.fr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entyfrancois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02DE-9D3E-4267-B0B0-83769FB1307B}">
  <sheetPr>
    <pageSetUpPr fitToPage="1"/>
  </sheetPr>
  <dimension ref="B1:Q46"/>
  <sheetViews>
    <sheetView showGridLines="0" showRowColHeaders="0" tabSelected="1" view="pageBreakPreview" zoomScale="60" zoomScaleNormal="60" workbookViewId="0">
      <selection activeCell="X20" sqref="X20"/>
    </sheetView>
  </sheetViews>
  <sheetFormatPr baseColWidth="10" defaultColWidth="11.44140625" defaultRowHeight="13.2"/>
  <cols>
    <col min="1" max="1" width="2.77734375" style="4" customWidth="1"/>
    <col min="2" max="2" width="25.77734375" style="4" customWidth="1"/>
    <col min="3" max="3" width="20.77734375" style="4" customWidth="1"/>
    <col min="4" max="6" width="9.6640625" style="4" customWidth="1"/>
    <col min="7" max="7" width="8.77734375" style="4" customWidth="1"/>
    <col min="8" max="8" width="9.77734375" style="4" customWidth="1"/>
    <col min="9" max="9" width="8.77734375" style="4" customWidth="1"/>
    <col min="10" max="10" width="25.77734375" style="4" customWidth="1"/>
    <col min="11" max="11" width="20.77734375" style="4" customWidth="1"/>
    <col min="12" max="14" width="9.6640625" style="4" customWidth="1"/>
    <col min="15" max="16" width="8.77734375" style="4" customWidth="1"/>
    <col min="17" max="16384" width="11.44140625" style="4"/>
  </cols>
  <sheetData>
    <row r="1" spans="2:17" ht="25.2" thickBot="1">
      <c r="J1" s="96" t="s">
        <v>87</v>
      </c>
      <c r="K1" s="97"/>
    </row>
    <row r="2" spans="2:17" ht="36" customHeight="1">
      <c r="B2" s="19" t="s">
        <v>91</v>
      </c>
      <c r="C2" s="103"/>
      <c r="D2" s="104"/>
      <c r="F2" s="19" t="s">
        <v>6</v>
      </c>
      <c r="G2" s="103"/>
      <c r="H2" s="104"/>
      <c r="I2" s="105" t="s">
        <v>78</v>
      </c>
      <c r="J2" s="106"/>
      <c r="K2" s="106"/>
      <c r="L2" s="106"/>
    </row>
    <row r="3" spans="2:17" ht="36" customHeight="1">
      <c r="B3" s="20"/>
      <c r="C3" s="20"/>
      <c r="D3" s="20"/>
      <c r="F3" s="19" t="s">
        <v>7</v>
      </c>
      <c r="G3" s="103"/>
      <c r="H3" s="103"/>
      <c r="I3" s="105"/>
      <c r="J3" s="106"/>
      <c r="K3" s="106"/>
      <c r="L3" s="106"/>
    </row>
    <row r="4" spans="2:17" ht="12" customHeight="1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12" customHeight="1">
      <c r="B5" s="5"/>
      <c r="E5" s="3"/>
      <c r="F5" s="7"/>
      <c r="G5" s="2"/>
      <c r="H5" s="2"/>
      <c r="I5" s="8"/>
      <c r="J5" s="98" t="s">
        <v>85</v>
      </c>
      <c r="K5" s="98"/>
      <c r="L5" s="8"/>
      <c r="M5" s="8"/>
    </row>
    <row r="6" spans="2:17" ht="17.399999999999999">
      <c r="B6" s="5"/>
      <c r="D6" s="61"/>
      <c r="E6" s="61"/>
      <c r="F6" s="61"/>
      <c r="G6" s="61"/>
      <c r="H6" s="61"/>
      <c r="J6" s="62" t="s">
        <v>88</v>
      </c>
      <c r="K6" s="99" t="s">
        <v>86</v>
      </c>
      <c r="L6" s="99"/>
      <c r="M6" s="61"/>
    </row>
    <row r="7" spans="2:17" ht="12" customHeight="1" thickBot="1">
      <c r="B7" s="5"/>
      <c r="C7" s="6"/>
      <c r="D7" s="1"/>
      <c r="E7" s="3"/>
      <c r="F7" s="7"/>
      <c r="G7" s="2"/>
      <c r="H7" s="2"/>
      <c r="I7" s="8"/>
      <c r="J7" s="8"/>
      <c r="K7" s="8"/>
      <c r="L7" s="8"/>
      <c r="M7" s="8"/>
    </row>
    <row r="8" spans="2:17" ht="25.05" customHeight="1" thickBot="1">
      <c r="B8" s="107" t="s">
        <v>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2:17" ht="10.050000000000001" customHeight="1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2:17" s="12" customFormat="1" ht="34.049999999999997" customHeight="1" thickBot="1">
      <c r="B10" s="100" t="s">
        <v>76</v>
      </c>
      <c r="C10" s="101"/>
      <c r="D10" s="102" t="s">
        <v>1</v>
      </c>
      <c r="E10" s="101"/>
      <c r="F10" s="49" t="s">
        <v>81</v>
      </c>
      <c r="G10" s="49" t="s">
        <v>80</v>
      </c>
      <c r="H10" s="50" t="s">
        <v>79</v>
      </c>
      <c r="I10" s="51" t="s">
        <v>73</v>
      </c>
      <c r="J10" s="21"/>
      <c r="K10" s="21"/>
      <c r="L10" s="21"/>
      <c r="M10" s="21"/>
      <c r="N10" s="21"/>
      <c r="Q10" s="16"/>
    </row>
    <row r="11" spans="2:17" s="13" customFormat="1" ht="25.05" customHeight="1">
      <c r="B11" s="110"/>
      <c r="C11" s="111"/>
      <c r="D11" s="114" t="str">
        <f>IF(B11="","",VLOOKUP(B11,Menus!$I$2:$J$19,2,FALSE))</f>
        <v/>
      </c>
      <c r="E11" s="114"/>
      <c r="F11" s="68" t="str">
        <f>IF(B11&lt;&gt;"",IF(H18&gt;0,D18,0)+IF(H19&gt;0,D19,0),"")</f>
        <v/>
      </c>
      <c r="G11" s="68" t="str">
        <f>IF(B11&lt;&gt;"",IF(H18&gt;0,E18,0)+IF(H19&gt;0,E19,0),"")</f>
        <v/>
      </c>
      <c r="H11" s="69" t="str">
        <f>IF(B11&lt;&gt;"",H18+H19,"")</f>
        <v/>
      </c>
      <c r="I11" s="70" t="str">
        <f>IF(AND(B11&lt;&gt;"",F11&lt;&gt;0),G11/F11,"")</f>
        <v/>
      </c>
      <c r="J11" s="67"/>
      <c r="K11" s="67"/>
      <c r="L11" s="67"/>
      <c r="M11" s="67"/>
      <c r="N11" s="67"/>
      <c r="Q11" s="17"/>
    </row>
    <row r="12" spans="2:17" s="13" customFormat="1" ht="25.05" customHeight="1">
      <c r="B12" s="112"/>
      <c r="C12" s="113"/>
      <c r="D12" s="115" t="str">
        <f>IF(B12="","",VLOOKUP(B12,Menus!$I$2:$J$19,2,FALSE))</f>
        <v/>
      </c>
      <c r="E12" s="115"/>
      <c r="F12" s="55" t="str">
        <f>IF(B12&lt;&gt;"",IF(H17&gt;0,D17+IF(J18=B12,IF(P18&gt;0,L18,0),IF(P19&gt;0,L19,0)),0),"")</f>
        <v/>
      </c>
      <c r="G12" s="55" t="str">
        <f>IF(B12&lt;&gt;"",IF(H17&gt;0,E17+IF(J18=B12,IF(P18&gt;0,M18,0),IF(P19&gt;0,M19,0)),0),"")</f>
        <v/>
      </c>
      <c r="H12" s="56" t="str">
        <f>IF(B12&lt;&gt;"",H17+IF(J18=B12,P18,P19),"")</f>
        <v/>
      </c>
      <c r="I12" s="57" t="str">
        <f>IF(AND(B12&lt;&gt;"",F12&lt;&gt;0),G12/F12,"")</f>
        <v/>
      </c>
      <c r="J12" s="67"/>
      <c r="K12" s="67"/>
      <c r="L12" s="67"/>
      <c r="M12" s="67"/>
      <c r="N12" s="67"/>
      <c r="Q12" s="17"/>
    </row>
    <row r="13" spans="2:17" s="13" customFormat="1" ht="25.05" customHeight="1" thickBot="1">
      <c r="B13" s="93"/>
      <c r="C13" s="94"/>
      <c r="D13" s="92" t="str">
        <f>IF(B13="","",VLOOKUP(B13,Menus!$I$2:$J$19,2,FALSE))</f>
        <v/>
      </c>
      <c r="E13" s="92"/>
      <c r="F13" s="52" t="str">
        <f>IF(B13&lt;&gt;"",IF(H17&gt;0,L17+IF(J18=B12,IF(P19&gt;0,L19,0),IF(P18&gt;0,L18,0)),0),"")</f>
        <v/>
      </c>
      <c r="G13" s="52" t="str">
        <f>IF(B13&lt;&gt;"",IF(H17&gt;0,M17+IF(J18=B12,IF(P19&gt;0,M19,0),IF(P18&gt;0,M18,0)),0),"")</f>
        <v/>
      </c>
      <c r="H13" s="53" t="str">
        <f>IF(B13&lt;&gt;"",P17+IF(J18=B13,P18,P19),"")</f>
        <v/>
      </c>
      <c r="I13" s="54" t="str">
        <f>IF(AND(B13&lt;&gt;"",F13&lt;&gt;0),G13/F13,"")</f>
        <v/>
      </c>
      <c r="J13" s="67"/>
      <c r="K13" s="67"/>
      <c r="L13" s="67"/>
      <c r="M13" s="67"/>
      <c r="N13" s="67"/>
      <c r="Q13" s="17"/>
    </row>
    <row r="14" spans="2:17" ht="10.050000000000001" customHeight="1">
      <c r="B14" s="14"/>
      <c r="D14" s="95"/>
      <c r="E14" s="95"/>
      <c r="F14" s="95"/>
      <c r="J14" s="95"/>
      <c r="K14" s="95"/>
      <c r="L14" s="95"/>
      <c r="M14" s="21"/>
      <c r="Q14" s="15"/>
    </row>
    <row r="15" spans="2:17" ht="40.950000000000003" customHeight="1" thickBot="1">
      <c r="B15" s="73" t="s">
        <v>77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5"/>
    </row>
    <row r="16" spans="2:17" ht="30" customHeight="1" thickBot="1">
      <c r="B16" s="80" t="s">
        <v>74</v>
      </c>
      <c r="C16" s="81"/>
      <c r="D16" s="43" t="s">
        <v>83</v>
      </c>
      <c r="E16" s="43" t="s">
        <v>82</v>
      </c>
      <c r="F16" s="65"/>
      <c r="G16" s="43" t="s">
        <v>5</v>
      </c>
      <c r="H16" s="44" t="s">
        <v>0</v>
      </c>
      <c r="I16" s="45" t="s">
        <v>73</v>
      </c>
      <c r="J16" s="82" t="s">
        <v>75</v>
      </c>
      <c r="K16" s="83"/>
      <c r="L16" s="46" t="s">
        <v>83</v>
      </c>
      <c r="M16" s="46" t="s">
        <v>82</v>
      </c>
      <c r="N16" s="66"/>
      <c r="O16" s="46" t="s">
        <v>5</v>
      </c>
      <c r="P16" s="47" t="s">
        <v>0</v>
      </c>
      <c r="Q16" s="48" t="s">
        <v>73</v>
      </c>
    </row>
    <row r="17" spans="2:17" s="13" customFormat="1" ht="25.05" customHeight="1">
      <c r="B17" s="84" t="str">
        <f>IF(B12="","",B12)</f>
        <v/>
      </c>
      <c r="C17" s="85"/>
      <c r="D17" s="36"/>
      <c r="E17" s="36"/>
      <c r="F17" s="37"/>
      <c r="G17" s="37" t="str">
        <f>IF(OR($M17="",$L17="",$E17="",$D17=""),"",IF(OR(AND($I17&lt;1,$Q17&lt;1),I17&gt;1),"FAUX",IF(Q17&gt;1,"",IF(I17=1,IF(Q17=1,"N","G"),IF(Q17=1,"P","FAUX")))))</f>
        <v/>
      </c>
      <c r="H17" s="38">
        <f>IF(OR(G17="",G17="FAUX"),0,IF(G17="G",3,IF(G17="N",2,1)))</f>
        <v>0</v>
      </c>
      <c r="I17" s="39" t="str">
        <f>IF(AND(D17&lt;&gt;0,D17&lt;&gt;""),E17/D17,"")</f>
        <v/>
      </c>
      <c r="J17" s="86" t="str">
        <f>IF(B13="","",B13)</f>
        <v/>
      </c>
      <c r="K17" s="87"/>
      <c r="L17" s="36"/>
      <c r="M17" s="36"/>
      <c r="N17" s="40"/>
      <c r="O17" s="40" t="str">
        <f>IF(OR($M17="",$L17="",$E17="",$D17=""),"",IF(OR(AND($I17&lt;1,$Q17&lt;1),Q17&gt;1),"FAUX",IF(I17&gt;1,"",IF(Q17=1,IF(I17=1,"N","G"),IF(I17=1,"P","FAUX")))))</f>
        <v/>
      </c>
      <c r="P17" s="41">
        <f>IF(OR(O17="",O17="FAUX"),0,IF(O17="G",3,IF(O17="N",2,1)))</f>
        <v>0</v>
      </c>
      <c r="Q17" s="42" t="str">
        <f>IF(AND(L17&lt;&gt;0,L17&lt;&gt;""),M17/L17,"")</f>
        <v/>
      </c>
    </row>
    <row r="18" spans="2:17" s="13" customFormat="1" ht="25.05" customHeight="1">
      <c r="B18" s="88" t="str">
        <f>IF(B11="","",B11)</f>
        <v/>
      </c>
      <c r="C18" s="89"/>
      <c r="D18" s="63"/>
      <c r="E18" s="63"/>
      <c r="F18" s="28"/>
      <c r="G18" s="28" t="str">
        <f>IF(OR($M18="",$L18="",$E18="",$D18=""),"",IF(OR(AND($I18&lt;1,$Q18&lt;1),I18&gt;1),"FAUX",IF(Q18&gt;1,"",IF(I18=1,IF(Q18=1,"N","G"),IF(Q18=1,"P","FAUX")))))</f>
        <v/>
      </c>
      <c r="H18" s="30">
        <f>IF(OR(G18="",G18="FAUX"),0,IF(G18="G",3,IF(G18="N",2,1)))</f>
        <v>0</v>
      </c>
      <c r="I18" s="24" t="str">
        <f>IF(AND(D18&lt;&gt;0,D18&lt;&gt;""),E18/D18,"")</f>
        <v/>
      </c>
      <c r="J18" s="90" t="str">
        <f>IF(OR(G17="",G17="FAUX"),"",IF(O17="G",IF(B12="","",B12),IF(AND(O17="N",L17&gt;=D17),IF(B12="","",B12),IF(AND(O17="N",L17&lt;D17),IF(B13="","",B13),IF(O17="P",IF(B13="","",B13),"")))))</f>
        <v/>
      </c>
      <c r="K18" s="91"/>
      <c r="L18" s="63"/>
      <c r="M18" s="63"/>
      <c r="N18" s="29"/>
      <c r="O18" s="29" t="str">
        <f>IF(OR($M18="",$L18="",$E18="",$D18=""),"",IF(OR(AND($I18&lt;1,$Q18&lt;1),Q18&gt;1),"FAUX",IF(I18&gt;1,"",IF(Q18=1,IF(I18=1,"N","G"),IF(I18=1,"P","FAUX")))))</f>
        <v/>
      </c>
      <c r="P18" s="32">
        <f t="shared" ref="P18:P19" si="0">IF(OR(O18="",O18="FAUX"),0,IF(O18="G",3,IF(O18="N",2,1)))</f>
        <v>0</v>
      </c>
      <c r="Q18" s="26" t="str">
        <f>IF(AND(L18&lt;&gt;0,L18&lt;&gt;""),M18/L18,"")</f>
        <v/>
      </c>
    </row>
    <row r="19" spans="2:17" s="13" customFormat="1" ht="25.05" customHeight="1" thickBot="1">
      <c r="B19" s="76" t="str">
        <f>IF(B11="","",B11)</f>
        <v/>
      </c>
      <c r="C19" s="77"/>
      <c r="D19" s="64"/>
      <c r="E19" s="64"/>
      <c r="F19" s="33"/>
      <c r="G19" s="33" t="str">
        <f>IF(OR($M19="",$L19="",$E19="",$D19=""),"",IF(OR(AND($I19&lt;1,$Q19&lt;1),I19&gt;1),"FAUX",IF(Q19&gt;1,"",IF(I19=1,IF(Q19=1,"N","G"),IF(Q19=1,"P","FAUX")))))</f>
        <v/>
      </c>
      <c r="H19" s="31">
        <f>IF(OR(G19="",G19="FAUX"),0,IF(G19="G",3,IF(G19="N",2,1)))</f>
        <v>0</v>
      </c>
      <c r="I19" s="25" t="str">
        <f>IF(AND(D19&lt;&gt;0,D19&lt;&gt;""),E19/D19,"")</f>
        <v/>
      </c>
      <c r="J19" s="78" t="str">
        <f>IF(OR(G17="",G17="FAUX"),"",IF(O17="G",IF(B13="","",B13),IF(AND(O17="N",L17&gt;=D17),IF(B13="","",B13),IF(AND(O17="N",L17&lt;D17),IF(B12="","",B12),IF(O17="P",IF(B12="","",B12),"")))))</f>
        <v/>
      </c>
      <c r="K19" s="79"/>
      <c r="L19" s="64"/>
      <c r="M19" s="64"/>
      <c r="N19" s="34"/>
      <c r="O19" s="34" t="str">
        <f>IF(OR($M19="",$L19="",$E19="",$D19=""),"",IF(OR(AND($I19&lt;1,$Q19&lt;1),Q19&gt;1),"FAUX",IF(I19&gt;1,"",IF(Q19=1,IF(I19=1,"N","G"),IF(I19=1,"P","FAUX")))))</f>
        <v/>
      </c>
      <c r="P19" s="35">
        <f t="shared" si="0"/>
        <v>0</v>
      </c>
      <c r="Q19" s="27" t="str">
        <f>IF(AND(L19&lt;&gt;0,L19&lt;&gt;""),M19/L19,"")</f>
        <v/>
      </c>
    </row>
    <row r="20" spans="2:17" ht="25.05" customHeight="1" thickBot="1">
      <c r="B20" s="5"/>
      <c r="C20" s="6"/>
      <c r="D20" s="1"/>
      <c r="E20" s="3"/>
      <c r="F20" s="7"/>
      <c r="G20" s="2"/>
      <c r="H20" s="2"/>
      <c r="I20" s="8"/>
      <c r="J20" s="8"/>
      <c r="K20" s="8"/>
      <c r="L20" s="8"/>
      <c r="M20" s="8"/>
    </row>
    <row r="21" spans="2:17" ht="25.05" customHeight="1" thickBot="1">
      <c r="B21" s="107" t="s">
        <v>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2:17" ht="10.050000000000001" customHeight="1" thickBot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2:17" s="12" customFormat="1" ht="34.049999999999997" customHeight="1" thickBot="1">
      <c r="B23" s="100" t="s">
        <v>76</v>
      </c>
      <c r="C23" s="101"/>
      <c r="D23" s="102" t="s">
        <v>1</v>
      </c>
      <c r="E23" s="101"/>
      <c r="F23" s="49" t="s">
        <v>81</v>
      </c>
      <c r="G23" s="49" t="s">
        <v>80</v>
      </c>
      <c r="H23" s="50" t="s">
        <v>79</v>
      </c>
      <c r="I23" s="51" t="s">
        <v>73</v>
      </c>
      <c r="J23" s="21"/>
      <c r="K23" s="21"/>
      <c r="L23" s="21"/>
      <c r="M23" s="21"/>
      <c r="N23" s="21"/>
      <c r="Q23" s="16"/>
    </row>
    <row r="24" spans="2:17" s="13" customFormat="1" ht="25.05" customHeight="1">
      <c r="B24" s="110"/>
      <c r="C24" s="111"/>
      <c r="D24" s="114" t="str">
        <f>IF(B24="","",VLOOKUP(B24,Menus!$I$2:$J$19,2,FALSE))</f>
        <v/>
      </c>
      <c r="E24" s="114"/>
      <c r="F24" s="68" t="str">
        <f>IF(B24&lt;&gt;"",IF(H31&gt;0,D31,0)+IF(H32&gt;0,D32,0),"")</f>
        <v/>
      </c>
      <c r="G24" s="68" t="str">
        <f>IF(B24&lt;&gt;"",IF(H31&gt;0,E31,0)+IF(H32&gt;0,E32,0),"")</f>
        <v/>
      </c>
      <c r="H24" s="69" t="str">
        <f>IF(B24&lt;&gt;"",H31+H32,"")</f>
        <v/>
      </c>
      <c r="I24" s="70" t="str">
        <f>IF(AND(B24&lt;&gt;"",F24&lt;&gt;0),G24/F24,"")</f>
        <v/>
      </c>
      <c r="J24" s="67"/>
      <c r="K24" s="67"/>
      <c r="L24" s="67"/>
      <c r="M24" s="67"/>
      <c r="N24" s="67"/>
      <c r="Q24" s="17"/>
    </row>
    <row r="25" spans="2:17" s="13" customFormat="1" ht="25.05" customHeight="1">
      <c r="B25" s="112"/>
      <c r="C25" s="113"/>
      <c r="D25" s="115" t="str">
        <f>IF(B25="","",VLOOKUP(B25,Menus!$I$2:$J$19,2,FALSE))</f>
        <v/>
      </c>
      <c r="E25" s="115"/>
      <c r="F25" s="55" t="str">
        <f>IF(B25&lt;&gt;"",IF(H30&gt;0,D30+IF(J31=B25,IF(P31&gt;0,L31,0),IF(P32&gt;0,L32,0)),0),"")</f>
        <v/>
      </c>
      <c r="G25" s="55" t="str">
        <f>IF(B25&lt;&gt;"",IF(H30&gt;0,E30+IF(J31=B25,IF(P31&gt;0,M31,0),IF(P32&gt;0,M32,0)),0),"")</f>
        <v/>
      </c>
      <c r="H25" s="56" t="str">
        <f>IF(B25&lt;&gt;"",H30+IF(J31=B25,P31,P32),"")</f>
        <v/>
      </c>
      <c r="I25" s="57" t="str">
        <f>IF(AND(B25&lt;&gt;"",F25&lt;&gt;0),G25/F25,"")</f>
        <v/>
      </c>
      <c r="J25" s="67"/>
      <c r="K25" s="67"/>
      <c r="L25" s="67"/>
      <c r="M25" s="67"/>
      <c r="N25" s="67"/>
      <c r="Q25" s="17"/>
    </row>
    <row r="26" spans="2:17" s="13" customFormat="1" ht="25.05" customHeight="1" thickBot="1">
      <c r="B26" s="93"/>
      <c r="C26" s="94"/>
      <c r="D26" s="92" t="str">
        <f>IF(B26="","",VLOOKUP(B26,Menus!$I$2:$J$19,2,FALSE))</f>
        <v/>
      </c>
      <c r="E26" s="92"/>
      <c r="F26" s="52" t="str">
        <f>IF(B26&lt;&gt;"",IF(H30&gt;0,L30+IF(J31=B25,IF(P32&gt;0,L32,0),IF(P31&gt;0,L31,0)),0),"")</f>
        <v/>
      </c>
      <c r="G26" s="52" t="str">
        <f>IF(B26&lt;&gt;"",IF(H30&gt;0,M30+IF(J31=B25,IF(P32&gt;0,M32,0),IF(P31&gt;0,M31,0)),0),"")</f>
        <v/>
      </c>
      <c r="H26" s="53" t="str">
        <f>IF(B26&lt;&gt;"",P30+IF(J31=B26,P31,P32),"")</f>
        <v/>
      </c>
      <c r="I26" s="54" t="str">
        <f>IF(AND(B26&lt;&gt;"",F26&lt;&gt;0),G26/F26,"")</f>
        <v/>
      </c>
      <c r="J26" s="67"/>
      <c r="K26" s="67"/>
      <c r="L26" s="67"/>
      <c r="M26" s="67"/>
      <c r="N26" s="67"/>
      <c r="Q26" s="17"/>
    </row>
    <row r="27" spans="2:17" ht="10.050000000000001" customHeight="1">
      <c r="B27" s="14"/>
      <c r="D27" s="95"/>
      <c r="E27" s="95"/>
      <c r="F27" s="95"/>
      <c r="J27" s="95"/>
      <c r="K27" s="95"/>
      <c r="L27" s="95"/>
      <c r="M27" s="21"/>
      <c r="Q27" s="15"/>
    </row>
    <row r="28" spans="2:17" ht="40.950000000000003" customHeight="1" thickBot="1">
      <c r="B28" s="73" t="s">
        <v>77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</row>
    <row r="29" spans="2:17" ht="30" customHeight="1" thickBot="1">
      <c r="B29" s="80" t="s">
        <v>74</v>
      </c>
      <c r="C29" s="81"/>
      <c r="D29" s="43" t="s">
        <v>83</v>
      </c>
      <c r="E29" s="43" t="s">
        <v>82</v>
      </c>
      <c r="F29" s="65"/>
      <c r="G29" s="43" t="s">
        <v>5</v>
      </c>
      <c r="H29" s="44" t="s">
        <v>0</v>
      </c>
      <c r="I29" s="45" t="s">
        <v>73</v>
      </c>
      <c r="J29" s="82" t="s">
        <v>75</v>
      </c>
      <c r="K29" s="83"/>
      <c r="L29" s="46" t="s">
        <v>83</v>
      </c>
      <c r="M29" s="46" t="s">
        <v>82</v>
      </c>
      <c r="N29" s="66"/>
      <c r="O29" s="46" t="s">
        <v>5</v>
      </c>
      <c r="P29" s="47" t="s">
        <v>0</v>
      </c>
      <c r="Q29" s="48" t="s">
        <v>73</v>
      </c>
    </row>
    <row r="30" spans="2:17" s="13" customFormat="1" ht="25.05" customHeight="1">
      <c r="B30" s="84" t="str">
        <f>IF(B25="","",B25)</f>
        <v/>
      </c>
      <c r="C30" s="85"/>
      <c r="D30" s="36"/>
      <c r="E30" s="36"/>
      <c r="F30" s="37"/>
      <c r="G30" s="37" t="str">
        <f>IF(OR($M30="",$L30="",$E30="",$D30=""),"",IF(OR(AND($I30&lt;1,$Q30&lt;1),I30&gt;1),"FAUX",IF(Q30&gt;1,"",IF(I30=1,IF(Q30=1,"N","G"),IF(Q30=1,"P","FAUX")))))</f>
        <v/>
      </c>
      <c r="H30" s="38">
        <f>IF(OR(G30="",G30="FAUX"),0,IF(G30="G",3,IF(G30="N",2,1)))</f>
        <v>0</v>
      </c>
      <c r="I30" s="39" t="str">
        <f>IF(AND(D30&lt;&gt;0,D30&lt;&gt;""),E30/D30,"")</f>
        <v/>
      </c>
      <c r="J30" s="86" t="str">
        <f>IF(B26="","",B26)</f>
        <v/>
      </c>
      <c r="K30" s="87"/>
      <c r="L30" s="36"/>
      <c r="M30" s="36"/>
      <c r="N30" s="40"/>
      <c r="O30" s="40" t="str">
        <f>IF(OR($M30="",$L30="",$E30="",$D30=""),"",IF(OR(AND($I30&lt;1,$Q30&lt;1),Q30&gt;1),"FAUX",IF(I30&gt;1,"",IF(Q30=1,IF(I30=1,"N","G"),IF(I30=1,"P","FAUX")))))</f>
        <v/>
      </c>
      <c r="P30" s="41">
        <f>IF(OR(O30="",O30="FAUX"),0,IF(O30="G",3,IF(O30="N",2,1)))</f>
        <v>0</v>
      </c>
      <c r="Q30" s="42" t="str">
        <f>IF(AND(L30&lt;&gt;0,L30&lt;&gt;""),M30/L30,"")</f>
        <v/>
      </c>
    </row>
    <row r="31" spans="2:17" s="13" customFormat="1" ht="25.05" customHeight="1">
      <c r="B31" s="88" t="str">
        <f>IF(B24="","",B24)</f>
        <v/>
      </c>
      <c r="C31" s="89"/>
      <c r="D31" s="63"/>
      <c r="E31" s="63"/>
      <c r="F31" s="28"/>
      <c r="G31" s="28" t="str">
        <f>IF(OR($M31="",$L31="",$E31="",$D31=""),"",IF(OR(AND($I31&lt;1,$Q31&lt;1),I31&gt;1),"FAUX",IF(Q31&gt;1,"",IF(I31=1,IF(Q31=1,"N","G"),IF(Q31=1,"P","FAUX")))))</f>
        <v/>
      </c>
      <c r="H31" s="30">
        <f>IF(OR(G31="",G31="FAUX"),0,IF(G31="G",3,IF(G31="N",2,1)))</f>
        <v>0</v>
      </c>
      <c r="I31" s="24" t="str">
        <f>IF(AND(D31&lt;&gt;0,D31&lt;&gt;""),E31/D31,"")</f>
        <v/>
      </c>
      <c r="J31" s="90" t="str">
        <f>IF(OR(G30="",G30="FAUX"),"",IF(O30="G",IF(B25="","",B25),IF(AND(O30="N",L30&gt;=D30),IF(B25="","",B25),IF(AND(O30="N",L30&lt;D30),IF(B26="","",B26),IF(O30="P",IF(B26="","",B26),"")))))</f>
        <v/>
      </c>
      <c r="K31" s="91"/>
      <c r="L31" s="63"/>
      <c r="M31" s="63"/>
      <c r="N31" s="29"/>
      <c r="O31" s="29" t="str">
        <f>IF(OR($M31="",$L31="",$E31="",$D31=""),"",IF(OR(AND($I31&lt;1,$Q31&lt;1),Q31&gt;1),"FAUX",IF(I31&gt;1,"",IF(Q31=1,IF(I31=1,"N","G"),IF(I31=1,"P","FAUX")))))</f>
        <v/>
      </c>
      <c r="P31" s="32">
        <f t="shared" ref="P31:P32" si="1">IF(OR(O31="",O31="FAUX"),0,IF(O31="G",3,IF(O31="N",2,1)))</f>
        <v>0</v>
      </c>
      <c r="Q31" s="26" t="str">
        <f>IF(AND(L31&lt;&gt;0,L31&lt;&gt;""),M31/L31,"")</f>
        <v/>
      </c>
    </row>
    <row r="32" spans="2:17" s="13" customFormat="1" ht="25.05" customHeight="1" thickBot="1">
      <c r="B32" s="76" t="str">
        <f>IF(B24="","",B24)</f>
        <v/>
      </c>
      <c r="C32" s="77"/>
      <c r="D32" s="64"/>
      <c r="E32" s="64"/>
      <c r="F32" s="33"/>
      <c r="G32" s="33" t="str">
        <f>IF(OR($M32="",$L32="",$E32="",$D32=""),"",IF(OR(AND($I32&lt;1,$Q32&lt;1),I32&gt;1),"FAUX",IF(Q32&gt;1,"",IF(I32=1,IF(Q32=1,"N","G"),IF(Q32=1,"P","FAUX")))))</f>
        <v/>
      </c>
      <c r="H32" s="31">
        <f>IF(OR(G32="",G32="FAUX"),0,IF(G32="G",3,IF(G32="N",2,1)))</f>
        <v>0</v>
      </c>
      <c r="I32" s="25" t="str">
        <f>IF(AND(D32&lt;&gt;0,D32&lt;&gt;""),E32/D32,"")</f>
        <v/>
      </c>
      <c r="J32" s="78" t="str">
        <f>IF(OR(G30="",G30="FAUX"),"",IF(O30="G",IF(B26="","",B26),IF(AND(O30="N",L30&gt;=D30),IF(B26="","",B26),IF(AND(O30="N",L30&lt;D30),IF(B25="","",B25),IF(O30="P",IF(B25="","",B25),"")))))</f>
        <v/>
      </c>
      <c r="K32" s="79"/>
      <c r="L32" s="64"/>
      <c r="M32" s="64"/>
      <c r="N32" s="34"/>
      <c r="O32" s="34" t="str">
        <f>IF(OR($M32="",$L32="",$E32="",$D32=""),"",IF(OR(AND($I32&lt;1,$Q32&lt;1),Q32&gt;1),"FAUX",IF(I32&gt;1,"",IF(Q32=1,IF(I32=1,"N","G"),IF(I32=1,"P","FAUX")))))</f>
        <v/>
      </c>
      <c r="P32" s="35">
        <f t="shared" si="1"/>
        <v>0</v>
      </c>
      <c r="Q32" s="27" t="str">
        <f>IF(AND(L32&lt;&gt;0,L32&lt;&gt;""),M32/L32,"")</f>
        <v/>
      </c>
    </row>
    <row r="33" spans="2:17" ht="25.05" customHeight="1" thickBot="1">
      <c r="B33" s="5"/>
      <c r="C33" s="6"/>
      <c r="D33" s="1"/>
      <c r="E33" s="3"/>
      <c r="F33" s="7"/>
      <c r="G33" s="2"/>
      <c r="H33" s="2"/>
      <c r="I33" s="8"/>
      <c r="J33" s="8"/>
      <c r="K33" s="8"/>
      <c r="L33" s="8"/>
      <c r="M33" s="8"/>
    </row>
    <row r="34" spans="2:17" ht="25.05" customHeight="1" thickBot="1">
      <c r="B34" s="107" t="s">
        <v>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2:17" ht="10.050000000000001" customHeight="1" thickBo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</row>
    <row r="36" spans="2:17" s="12" customFormat="1" ht="34.049999999999997" customHeight="1" thickBot="1">
      <c r="B36" s="100" t="s">
        <v>76</v>
      </c>
      <c r="C36" s="101"/>
      <c r="D36" s="102" t="s">
        <v>1</v>
      </c>
      <c r="E36" s="101"/>
      <c r="F36" s="49" t="s">
        <v>81</v>
      </c>
      <c r="G36" s="49" t="s">
        <v>80</v>
      </c>
      <c r="H36" s="50" t="s">
        <v>79</v>
      </c>
      <c r="I36" s="51" t="s">
        <v>73</v>
      </c>
      <c r="J36" s="21"/>
      <c r="K36" s="21"/>
      <c r="L36" s="21"/>
      <c r="M36" s="21"/>
      <c r="N36" s="21"/>
      <c r="Q36" s="16"/>
    </row>
    <row r="37" spans="2:17" s="13" customFormat="1" ht="25.05" customHeight="1">
      <c r="B37" s="110"/>
      <c r="C37" s="111"/>
      <c r="D37" s="114" t="str">
        <f>IF(B37="","",VLOOKUP(B37,Menus!$I$2:$J$19,2,FALSE))</f>
        <v/>
      </c>
      <c r="E37" s="114"/>
      <c r="F37" s="68" t="str">
        <f>IF(B37&lt;&gt;"",IF(H44&gt;0,D44,0)+IF(H45&gt;0,D45,0),"")</f>
        <v/>
      </c>
      <c r="G37" s="68" t="str">
        <f>IF(B37&lt;&gt;"",IF(H44&gt;0,E44,0)+IF(H45&gt;0,E45,0),"")</f>
        <v/>
      </c>
      <c r="H37" s="69" t="str">
        <f>IF(B37&lt;&gt;"",H44+H45,"")</f>
        <v/>
      </c>
      <c r="I37" s="70" t="str">
        <f>IF(AND(B37&lt;&gt;"",F37&lt;&gt;0),G37/F37,"")</f>
        <v/>
      </c>
      <c r="J37" s="67"/>
      <c r="K37" s="67"/>
      <c r="L37" s="67"/>
      <c r="M37" s="67"/>
      <c r="N37" s="67"/>
      <c r="Q37" s="17"/>
    </row>
    <row r="38" spans="2:17" s="13" customFormat="1" ht="25.05" customHeight="1">
      <c r="B38" s="112"/>
      <c r="C38" s="113"/>
      <c r="D38" s="115" t="str">
        <f>IF(B38="","",VLOOKUP(B38,Menus!$I$2:$J$19,2,FALSE))</f>
        <v/>
      </c>
      <c r="E38" s="115"/>
      <c r="F38" s="55" t="str">
        <f>IF(B38&lt;&gt;"",IF(H43&gt;0,D43+IF(J44=B38,IF(P44&gt;0,L44,0),IF(P45&gt;0,L45,0)),0),"")</f>
        <v/>
      </c>
      <c r="G38" s="55" t="str">
        <f>IF(B38&lt;&gt;"",IF(H43&gt;0,E43+IF(J44=B38,IF(P44&gt;0,M44,0),IF(P45&gt;0,M45,0)),0),"")</f>
        <v/>
      </c>
      <c r="H38" s="56" t="str">
        <f>IF(B38&lt;&gt;"",H43+IF(J44=B38,P44,P45),"")</f>
        <v/>
      </c>
      <c r="I38" s="57" t="str">
        <f>IF(AND(B38&lt;&gt;"",F38&lt;&gt;0),G38/F38,"")</f>
        <v/>
      </c>
      <c r="J38" s="67"/>
      <c r="K38" s="67"/>
      <c r="L38" s="67"/>
      <c r="M38" s="67"/>
      <c r="N38" s="67"/>
      <c r="Q38" s="17"/>
    </row>
    <row r="39" spans="2:17" s="13" customFormat="1" ht="25.05" customHeight="1" thickBot="1">
      <c r="B39" s="93"/>
      <c r="C39" s="94"/>
      <c r="D39" s="92" t="str">
        <f>IF(B39="","",VLOOKUP(B39,Menus!$I$2:$J$19,2,FALSE))</f>
        <v/>
      </c>
      <c r="E39" s="92"/>
      <c r="F39" s="52" t="str">
        <f>IF(B39&lt;&gt;"",IF(H43&gt;0,L43+IF(J44=B38,IF(P45&gt;0,L45,0),IF(P44&gt;0,L44,0)),0),"")</f>
        <v/>
      </c>
      <c r="G39" s="52" t="str">
        <f>IF(B39&lt;&gt;"",IF(H43&gt;0,M43+IF(J44=B38,IF(P45&gt;0,M45,0),IF(P44&gt;0,M44,0)),0),"")</f>
        <v/>
      </c>
      <c r="H39" s="53" t="str">
        <f>IF(B39&lt;&gt;"",P43+IF(J44=B39,P44,P45),"")</f>
        <v/>
      </c>
      <c r="I39" s="54" t="str">
        <f>IF(AND(B39&lt;&gt;"",F39&lt;&gt;0),G39/F39,"")</f>
        <v/>
      </c>
      <c r="J39" s="67"/>
      <c r="K39" s="67"/>
      <c r="L39" s="67"/>
      <c r="M39" s="67"/>
      <c r="N39" s="67"/>
      <c r="Q39" s="17"/>
    </row>
    <row r="40" spans="2:17" ht="10.050000000000001" customHeight="1">
      <c r="B40" s="14"/>
      <c r="D40" s="95"/>
      <c r="E40" s="95"/>
      <c r="F40" s="95"/>
      <c r="J40" s="95"/>
      <c r="K40" s="95"/>
      <c r="L40" s="95"/>
      <c r="M40" s="21"/>
      <c r="Q40" s="15"/>
    </row>
    <row r="41" spans="2:17" ht="40.950000000000003" customHeight="1" thickBot="1">
      <c r="B41" s="73" t="s">
        <v>77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</row>
    <row r="42" spans="2:17" ht="30" customHeight="1" thickBot="1">
      <c r="B42" s="80" t="s">
        <v>74</v>
      </c>
      <c r="C42" s="81"/>
      <c r="D42" s="43" t="s">
        <v>83</v>
      </c>
      <c r="E42" s="43" t="s">
        <v>82</v>
      </c>
      <c r="F42" s="65"/>
      <c r="G42" s="43" t="s">
        <v>5</v>
      </c>
      <c r="H42" s="44" t="s">
        <v>0</v>
      </c>
      <c r="I42" s="45" t="s">
        <v>73</v>
      </c>
      <c r="J42" s="82" t="s">
        <v>75</v>
      </c>
      <c r="K42" s="83"/>
      <c r="L42" s="46" t="s">
        <v>83</v>
      </c>
      <c r="M42" s="46" t="s">
        <v>82</v>
      </c>
      <c r="N42" s="66"/>
      <c r="O42" s="46" t="s">
        <v>5</v>
      </c>
      <c r="P42" s="47" t="s">
        <v>0</v>
      </c>
      <c r="Q42" s="48" t="s">
        <v>73</v>
      </c>
    </row>
    <row r="43" spans="2:17" s="13" customFormat="1" ht="25.05" customHeight="1">
      <c r="B43" s="84" t="str">
        <f>IF(B38="","",B38)</f>
        <v/>
      </c>
      <c r="C43" s="85"/>
      <c r="D43" s="36"/>
      <c r="E43" s="36"/>
      <c r="F43" s="37"/>
      <c r="G43" s="37" t="str">
        <f>IF(OR($M43="",$L43="",$E43="",$D43=""),"",IF(OR(AND($I43&lt;1,$Q43&lt;1),I43&gt;1),"FAUX",IF(Q43&gt;1,"",IF(I43=1,IF(Q43=1,"N","G"),IF(Q43=1,"P","FAUX")))))</f>
        <v/>
      </c>
      <c r="H43" s="38">
        <f>IF(OR(G43="",G43="FAUX"),0,IF(G43="G",3,IF(G43="N",2,1)))</f>
        <v>0</v>
      </c>
      <c r="I43" s="39" t="str">
        <f>IF(AND(D43&lt;&gt;0,D43&lt;&gt;""),E43/D43,"")</f>
        <v/>
      </c>
      <c r="J43" s="86" t="str">
        <f>IF(B39="","",B39)</f>
        <v/>
      </c>
      <c r="K43" s="87"/>
      <c r="L43" s="36"/>
      <c r="M43" s="36"/>
      <c r="N43" s="40"/>
      <c r="O43" s="40" t="str">
        <f>IF(OR($M43="",$L43="",$E43="",$D43=""),"",IF(OR(AND($I43&lt;1,$Q43&lt;1),Q43&gt;1),"FAUX",IF(I43&gt;1,"",IF(Q43=1,IF(I43=1,"N","G"),IF(I43=1,"P","FAUX")))))</f>
        <v/>
      </c>
      <c r="P43" s="41">
        <f>IF(OR(O43="",O43="FAUX"),0,IF(O43="G",3,IF(O43="N",2,1)))</f>
        <v>0</v>
      </c>
      <c r="Q43" s="42" t="str">
        <f>IF(AND(L43&lt;&gt;0,L43&lt;&gt;""),M43/L43,"")</f>
        <v/>
      </c>
    </row>
    <row r="44" spans="2:17" s="13" customFormat="1" ht="25.05" customHeight="1">
      <c r="B44" s="88" t="str">
        <f>IF(B37="","",B37)</f>
        <v/>
      </c>
      <c r="C44" s="89"/>
      <c r="D44" s="63"/>
      <c r="E44" s="63"/>
      <c r="F44" s="28"/>
      <c r="G44" s="28" t="str">
        <f>IF(OR($M44="",$L44="",$E44="",$D44=""),"",IF(OR(AND($I44&lt;1,$Q44&lt;1),I44&gt;1),"FAUX",IF(Q44&gt;1,"",IF(I44=1,IF(Q44=1,"N","G"),IF(Q44=1,"P","FAUX")))))</f>
        <v/>
      </c>
      <c r="H44" s="30">
        <f>IF(OR(G44="",G44="FAUX"),0,IF(G44="G",3,IF(G44="N",2,1)))</f>
        <v>0</v>
      </c>
      <c r="I44" s="24" t="str">
        <f>IF(AND(D44&lt;&gt;0,D44&lt;&gt;""),E44/D44,"")</f>
        <v/>
      </c>
      <c r="J44" s="90" t="str">
        <f>IF(OR(G43="",G43="FAUX"),"",IF(O43="G",IF(B38="","",B38),IF(AND(O43="N",L43&gt;=D43),IF(B38="","",B38),IF(AND(O43="N",L43&lt;D43),IF(B39="","",B39),IF(O43="P",IF(B39="","",B39),"")))))</f>
        <v/>
      </c>
      <c r="K44" s="91"/>
      <c r="L44" s="63"/>
      <c r="M44" s="63"/>
      <c r="N44" s="29"/>
      <c r="O44" s="29" t="str">
        <f>IF(OR($M44="",$L44="",$E44="",$D44=""),"",IF(OR(AND($I44&lt;1,$Q44&lt;1),Q44&gt;1),"FAUX",IF(I44&gt;1,"",IF(Q44=1,IF(I44=1,"N","G"),IF(I44=1,"P","FAUX")))))</f>
        <v/>
      </c>
      <c r="P44" s="32">
        <f t="shared" ref="P44:P45" si="2">IF(OR(O44="",O44="FAUX"),0,IF(O44="G",3,IF(O44="N",2,1)))</f>
        <v>0</v>
      </c>
      <c r="Q44" s="26" t="str">
        <f>IF(AND(L44&lt;&gt;0,L44&lt;&gt;""),M44/L44,"")</f>
        <v/>
      </c>
    </row>
    <row r="45" spans="2:17" s="13" customFormat="1" ht="25.05" customHeight="1" thickBot="1">
      <c r="B45" s="76" t="str">
        <f>IF(B37="","",B37)</f>
        <v/>
      </c>
      <c r="C45" s="77"/>
      <c r="D45" s="64"/>
      <c r="E45" s="64"/>
      <c r="F45" s="33"/>
      <c r="G45" s="33" t="str">
        <f>IF(OR($M45="",$L45="",$E45="",$D45=""),"",IF(OR(AND($I45&lt;1,$Q45&lt;1),I45&gt;1),"FAUX",IF(Q45&gt;1,"",IF(I45=1,IF(Q45=1,"N","G"),IF(Q45=1,"P","FAUX")))))</f>
        <v/>
      </c>
      <c r="H45" s="31">
        <f>IF(OR(G45="",G45="FAUX"),0,IF(G45="G",3,IF(G45="N",2,1)))</f>
        <v>0</v>
      </c>
      <c r="I45" s="25" t="str">
        <f>IF(AND(D45&lt;&gt;0,D45&lt;&gt;""),E45/D45,"")</f>
        <v/>
      </c>
      <c r="J45" s="78" t="str">
        <f>IF(OR(G43="",G43="FAUX"),"",IF(O43="G",IF(B39="","",B39),IF(AND(O43="N",L43&gt;=D43),IF(B39="","",B39),IF(AND(O43="N",L43&lt;D43),IF(B38="","",B38),IF(O43="P",IF(B38="","",B38),"")))))</f>
        <v/>
      </c>
      <c r="K45" s="79"/>
      <c r="L45" s="64"/>
      <c r="M45" s="64"/>
      <c r="N45" s="34"/>
      <c r="O45" s="34" t="str">
        <f>IF(OR($M45="",$L45="",$E45="",$D45=""),"",IF(OR(AND($I45&lt;1,$Q45&lt;1),Q45&gt;1),"FAUX",IF(I45&gt;1,"",IF(Q45=1,IF(I45=1,"N","G"),IF(I45=1,"P","FAUX")))))</f>
        <v/>
      </c>
      <c r="P45" s="35">
        <f t="shared" si="2"/>
        <v>0</v>
      </c>
      <c r="Q45" s="27" t="str">
        <f>IF(AND(L45&lt;&gt;0,L45&lt;&gt;""),M45/L45,"")</f>
        <v/>
      </c>
    </row>
    <row r="46" spans="2:17" ht="25.05" customHeight="1">
      <c r="B46" s="5"/>
      <c r="C46" s="6"/>
      <c r="D46" s="1"/>
      <c r="E46" s="3"/>
      <c r="F46" s="7"/>
      <c r="G46" s="2"/>
      <c r="H46" s="2"/>
      <c r="I46" s="8"/>
      <c r="J46" s="8"/>
      <c r="K46" s="8"/>
      <c r="L46" s="8"/>
      <c r="M46" s="8"/>
    </row>
  </sheetData>
  <sheetProtection sheet="1" selectLockedCells="1"/>
  <protectedRanges>
    <protectedRange sqref="B11:C13 B24:C26 B37:C39" name="Plage1_1"/>
    <protectedRange sqref="D11:E13 D24:E26 D37:E39" name="Plage1_1_2"/>
  </protectedRanges>
  <mergeCells count="67">
    <mergeCell ref="B15:Q15"/>
    <mergeCell ref="D10:E10"/>
    <mergeCell ref="D11:E11"/>
    <mergeCell ref="D12:E12"/>
    <mergeCell ref="D13:E13"/>
    <mergeCell ref="D27:F27"/>
    <mergeCell ref="B16:C16"/>
    <mergeCell ref="J16:K16"/>
    <mergeCell ref="J27:L27"/>
    <mergeCell ref="B21:Q21"/>
    <mergeCell ref="B17:C17"/>
    <mergeCell ref="B18:C18"/>
    <mergeCell ref="B19:C19"/>
    <mergeCell ref="J17:K17"/>
    <mergeCell ref="J18:K18"/>
    <mergeCell ref="J19:K19"/>
    <mergeCell ref="B24:C24"/>
    <mergeCell ref="D24:E24"/>
    <mergeCell ref="B25:C25"/>
    <mergeCell ref="D25:E25"/>
    <mergeCell ref="B26:C26"/>
    <mergeCell ref="B31:C31"/>
    <mergeCell ref="J31:K31"/>
    <mergeCell ref="B32:C32"/>
    <mergeCell ref="J32:K32"/>
    <mergeCell ref="B34:Q34"/>
    <mergeCell ref="J1:K1"/>
    <mergeCell ref="J5:K5"/>
    <mergeCell ref="K6:L6"/>
    <mergeCell ref="B23:C23"/>
    <mergeCell ref="D23:E23"/>
    <mergeCell ref="C2:D2"/>
    <mergeCell ref="G2:H2"/>
    <mergeCell ref="G3:H3"/>
    <mergeCell ref="I2:L3"/>
    <mergeCell ref="D14:F14"/>
    <mergeCell ref="J14:L14"/>
    <mergeCell ref="B8:Q8"/>
    <mergeCell ref="B10:C10"/>
    <mergeCell ref="B11:C11"/>
    <mergeCell ref="B12:C12"/>
    <mergeCell ref="B13:C13"/>
    <mergeCell ref="D26:E26"/>
    <mergeCell ref="B39:C39"/>
    <mergeCell ref="D39:E39"/>
    <mergeCell ref="D40:F40"/>
    <mergeCell ref="J40:L40"/>
    <mergeCell ref="B36:C36"/>
    <mergeCell ref="D36:E36"/>
    <mergeCell ref="B37:C37"/>
    <mergeCell ref="D37:E37"/>
    <mergeCell ref="B38:C38"/>
    <mergeCell ref="D38:E38"/>
    <mergeCell ref="B28:Q28"/>
    <mergeCell ref="B29:C29"/>
    <mergeCell ref="J29:K29"/>
    <mergeCell ref="B30:C30"/>
    <mergeCell ref="J30:K30"/>
    <mergeCell ref="B41:Q41"/>
    <mergeCell ref="B45:C45"/>
    <mergeCell ref="J45:K45"/>
    <mergeCell ref="B42:C42"/>
    <mergeCell ref="J42:K42"/>
    <mergeCell ref="B43:C43"/>
    <mergeCell ref="J43:K43"/>
    <mergeCell ref="B44:C44"/>
    <mergeCell ref="J44:K44"/>
  </mergeCells>
  <conditionalFormatting sqref="O17:O19">
    <cfRule type="cellIs" dxfId="68" priority="40" stopIfTrue="1" operator="equal">
      <formula>"P"</formula>
    </cfRule>
    <cfRule type="cellIs" dxfId="67" priority="41" stopIfTrue="1" operator="equal">
      <formula>"N"</formula>
    </cfRule>
    <cfRule type="cellIs" dxfId="66" priority="42" stopIfTrue="1" operator="equal">
      <formula>"G"</formula>
    </cfRule>
  </conditionalFormatting>
  <conditionalFormatting sqref="G17:G19">
    <cfRule type="cellIs" dxfId="65" priority="37" stopIfTrue="1" operator="equal">
      <formula>"P"</formula>
    </cfRule>
    <cfRule type="cellIs" dxfId="64" priority="38" stopIfTrue="1" operator="equal">
      <formula>"N"</formula>
    </cfRule>
    <cfRule type="cellIs" dxfId="63" priority="39" stopIfTrue="1" operator="equal">
      <formula>"G"</formula>
    </cfRule>
  </conditionalFormatting>
  <conditionalFormatting sqref="O30:O32">
    <cfRule type="cellIs" dxfId="62" priority="10" stopIfTrue="1" operator="equal">
      <formula>"P"</formula>
    </cfRule>
    <cfRule type="cellIs" dxfId="61" priority="11" stopIfTrue="1" operator="equal">
      <formula>"N"</formula>
    </cfRule>
    <cfRule type="cellIs" dxfId="60" priority="12" stopIfTrue="1" operator="equal">
      <formula>"G"</formula>
    </cfRule>
  </conditionalFormatting>
  <conditionalFormatting sqref="G30:G32">
    <cfRule type="cellIs" dxfId="59" priority="7" stopIfTrue="1" operator="equal">
      <formula>"P"</formula>
    </cfRule>
    <cfRule type="cellIs" dxfId="58" priority="8" stopIfTrue="1" operator="equal">
      <formula>"N"</formula>
    </cfRule>
    <cfRule type="cellIs" dxfId="57" priority="9" stopIfTrue="1" operator="equal">
      <formula>"G"</formula>
    </cfRule>
  </conditionalFormatting>
  <conditionalFormatting sqref="O43:O45">
    <cfRule type="cellIs" dxfId="56" priority="4" stopIfTrue="1" operator="equal">
      <formula>"P"</formula>
    </cfRule>
    <cfRule type="cellIs" dxfId="55" priority="5" stopIfTrue="1" operator="equal">
      <formula>"N"</formula>
    </cfRule>
    <cfRule type="cellIs" dxfId="54" priority="6" stopIfTrue="1" operator="equal">
      <formula>"G"</formula>
    </cfRule>
  </conditionalFormatting>
  <conditionalFormatting sqref="G43:G45">
    <cfRule type="cellIs" dxfId="53" priority="1" stopIfTrue="1" operator="equal">
      <formula>"P"</formula>
    </cfRule>
    <cfRule type="cellIs" dxfId="52" priority="2" stopIfTrue="1" operator="equal">
      <formula>"N"</formula>
    </cfRule>
    <cfRule type="cellIs" dxfId="51" priority="3" stopIfTrue="1" operator="equal">
      <formula>"G"</formula>
    </cfRule>
  </conditionalFormatting>
  <hyperlinks>
    <hyperlink ref="K6" r:id="rId1" xr:uid="{14394FBA-1A06-4A94-B0D5-D0CDDB386119}"/>
  </hyperlinks>
  <printOptions horizontalCentered="1"/>
  <pageMargins left="0.23622047244094491" right="0.23622047244094491" top="0.15748031496062992" bottom="0.15748031496062992" header="0" footer="0"/>
  <pageSetup paperSize="9" scale="55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8B60886-F652-44D7-B175-37DD0200AF49}">
          <x14:formula1>
            <xm:f>Menus!$K$2:$K$6</xm:f>
          </x14:formula1>
          <xm:sqref>G3</xm:sqref>
        </x14:dataValidation>
        <x14:dataValidation type="list" allowBlank="1" showInputMessage="1" showErrorMessage="1" xr:uid="{0F37FF77-B44F-4058-9B32-703BADB6DD43}">
          <x14:formula1>
            <xm:f>Menus!$H$2:$H$10</xm:f>
          </x14:formula1>
          <xm:sqref>C2:D2</xm:sqref>
        </x14:dataValidation>
        <x14:dataValidation type="list" allowBlank="1" showInputMessage="1" showErrorMessage="1" xr:uid="{F351C4DF-CA59-4351-AA17-244A9FC25455}">
          <x14:formula1>
            <xm:f>Menus!$I$2:$I$25</xm:f>
          </x14:formula1>
          <xm:sqref>B11:C13 B24:C26 B37:C39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34B6-1EDE-4DAD-9460-E3DC1E4E72C3}">
  <sheetPr>
    <pageSetUpPr fitToPage="1"/>
  </sheetPr>
  <dimension ref="B1:Q46"/>
  <sheetViews>
    <sheetView showGridLines="0" showRowColHeaders="0" view="pageBreakPreview" topLeftCell="A20" zoomScale="60" zoomScaleNormal="60" workbookViewId="0">
      <selection activeCell="B38" sqref="B38:C38"/>
    </sheetView>
  </sheetViews>
  <sheetFormatPr baseColWidth="10" defaultColWidth="11.44140625" defaultRowHeight="13.2"/>
  <cols>
    <col min="1" max="1" width="2.77734375" style="4" customWidth="1"/>
    <col min="2" max="2" width="25.77734375" style="4" customWidth="1"/>
    <col min="3" max="3" width="20.77734375" style="4" customWidth="1"/>
    <col min="4" max="6" width="9.6640625" style="4" customWidth="1"/>
    <col min="7" max="7" width="8.77734375" style="4" customWidth="1"/>
    <col min="8" max="8" width="9.77734375" style="4" customWidth="1"/>
    <col min="9" max="9" width="8.77734375" style="4" customWidth="1"/>
    <col min="10" max="10" width="25.77734375" style="4" customWidth="1"/>
    <col min="11" max="11" width="20.77734375" style="4" customWidth="1"/>
    <col min="12" max="14" width="9.6640625" style="4" customWidth="1"/>
    <col min="15" max="16" width="8.77734375" style="4" customWidth="1"/>
    <col min="17" max="16384" width="11.44140625" style="4"/>
  </cols>
  <sheetData>
    <row r="1" spans="2:17" ht="25.2" thickBot="1">
      <c r="J1" s="96" t="s">
        <v>87</v>
      </c>
      <c r="K1" s="97"/>
    </row>
    <row r="2" spans="2:17" ht="36" customHeight="1">
      <c r="B2" s="19" t="s">
        <v>91</v>
      </c>
      <c r="C2" s="103"/>
      <c r="D2" s="104"/>
      <c r="F2" s="19" t="s">
        <v>6</v>
      </c>
      <c r="G2" s="103"/>
      <c r="H2" s="104"/>
      <c r="I2" s="105" t="s">
        <v>78</v>
      </c>
      <c r="J2" s="106"/>
      <c r="K2" s="106"/>
      <c r="L2" s="106"/>
    </row>
    <row r="3" spans="2:17" ht="36" customHeight="1">
      <c r="B3" s="20"/>
      <c r="C3" s="20"/>
      <c r="D3" s="20"/>
      <c r="F3" s="19" t="s">
        <v>7</v>
      </c>
      <c r="G3" s="103"/>
      <c r="H3" s="103"/>
      <c r="I3" s="105"/>
      <c r="J3" s="106"/>
      <c r="K3" s="106"/>
      <c r="L3" s="106"/>
    </row>
    <row r="4" spans="2:17" ht="12" customHeight="1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12" customHeight="1">
      <c r="B5" s="5"/>
      <c r="E5" s="3"/>
      <c r="F5" s="7"/>
      <c r="G5" s="2"/>
      <c r="H5" s="2"/>
      <c r="I5" s="8"/>
      <c r="J5" s="98" t="s">
        <v>85</v>
      </c>
      <c r="K5" s="98"/>
      <c r="L5" s="8"/>
      <c r="M5" s="8"/>
    </row>
    <row r="6" spans="2:17" ht="17.399999999999999">
      <c r="B6" s="5"/>
      <c r="D6" s="61"/>
      <c r="E6" s="61"/>
      <c r="F6" s="61"/>
      <c r="G6" s="61"/>
      <c r="H6" s="61"/>
      <c r="J6" s="62" t="s">
        <v>88</v>
      </c>
      <c r="K6" s="99" t="s">
        <v>86</v>
      </c>
      <c r="L6" s="99"/>
      <c r="M6" s="61"/>
    </row>
    <row r="7" spans="2:17" ht="12" customHeight="1" thickBot="1">
      <c r="B7" s="5"/>
      <c r="C7" s="6"/>
      <c r="D7" s="1"/>
      <c r="E7" s="3"/>
      <c r="F7" s="7"/>
      <c r="G7" s="2"/>
      <c r="H7" s="2"/>
      <c r="I7" s="8"/>
      <c r="J7" s="8"/>
      <c r="K7" s="8"/>
      <c r="L7" s="8"/>
      <c r="M7" s="8"/>
    </row>
    <row r="8" spans="2:17" ht="25.05" customHeight="1" thickBot="1">
      <c r="B8" s="107" t="s">
        <v>46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2:17" ht="10.050000000000001" customHeight="1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2:17" s="12" customFormat="1" ht="34.049999999999997" customHeight="1" thickBot="1">
      <c r="B10" s="100" t="s">
        <v>76</v>
      </c>
      <c r="C10" s="101"/>
      <c r="D10" s="102" t="s">
        <v>1</v>
      </c>
      <c r="E10" s="101"/>
      <c r="F10" s="49" t="s">
        <v>81</v>
      </c>
      <c r="G10" s="49" t="s">
        <v>80</v>
      </c>
      <c r="H10" s="50" t="s">
        <v>79</v>
      </c>
      <c r="I10" s="51" t="s">
        <v>73</v>
      </c>
      <c r="J10" s="21"/>
      <c r="K10" s="21"/>
      <c r="L10" s="21"/>
      <c r="M10" s="21"/>
      <c r="N10" s="21"/>
      <c r="Q10" s="16"/>
    </row>
    <row r="11" spans="2:17" s="13" customFormat="1" ht="25.05" customHeight="1">
      <c r="B11" s="110"/>
      <c r="C11" s="111"/>
      <c r="D11" s="114" t="str">
        <f>IF(B11="","",VLOOKUP(B11,Menus!$I$2:$J$19,2,FALSE))</f>
        <v/>
      </c>
      <c r="E11" s="114"/>
      <c r="F11" s="68" t="str">
        <f>IF(B11&lt;&gt;"",IF(H18&gt;0,D18,0)+IF(H19&gt;0,D19,0),"")</f>
        <v/>
      </c>
      <c r="G11" s="68" t="str">
        <f>IF(B11&lt;&gt;"",IF(H18&gt;0,E18,0)+IF(H19&gt;0,E19,0),"")</f>
        <v/>
      </c>
      <c r="H11" s="69" t="str">
        <f>IF(B11&lt;&gt;"",H18+H19,"")</f>
        <v/>
      </c>
      <c r="I11" s="70" t="str">
        <f>IF(AND(B11&lt;&gt;"",F11&lt;&gt;0),G11/F11,"")</f>
        <v/>
      </c>
      <c r="J11" s="67"/>
      <c r="K11" s="67"/>
      <c r="L11" s="67"/>
      <c r="M11" s="67"/>
      <c r="N11" s="67"/>
      <c r="Q11" s="17"/>
    </row>
    <row r="12" spans="2:17" s="13" customFormat="1" ht="25.05" customHeight="1">
      <c r="B12" s="112"/>
      <c r="C12" s="113"/>
      <c r="D12" s="115" t="str">
        <f>IF(B12="","",VLOOKUP(B12,Menus!$I$2:$J$19,2,FALSE))</f>
        <v/>
      </c>
      <c r="E12" s="115"/>
      <c r="F12" s="55" t="str">
        <f>IF(B12&lt;&gt;"",IF(H17&gt;0,D17+IF(J18=B12,IF(P18&gt;0,L18,0),IF(P19&gt;0,L19,0)),0),"")</f>
        <v/>
      </c>
      <c r="G12" s="55" t="str">
        <f>IF(B12&lt;&gt;"",IF(H17&gt;0,E17+IF(J18=B12,IF(P18&gt;0,M18,0),IF(P19&gt;0,M19,0)),0),"")</f>
        <v/>
      </c>
      <c r="H12" s="56" t="str">
        <f>IF(B12&lt;&gt;"",H17+IF(J18=B12,P18,P19),"")</f>
        <v/>
      </c>
      <c r="I12" s="57" t="str">
        <f>IF(AND(B12&lt;&gt;"",F12&lt;&gt;0),G12/F12,"")</f>
        <v/>
      </c>
      <c r="J12" s="67"/>
      <c r="K12" s="67"/>
      <c r="L12" s="67"/>
      <c r="M12" s="67"/>
      <c r="N12" s="67"/>
      <c r="Q12" s="17"/>
    </row>
    <row r="13" spans="2:17" s="13" customFormat="1" ht="25.05" customHeight="1" thickBot="1">
      <c r="B13" s="93"/>
      <c r="C13" s="94"/>
      <c r="D13" s="92" t="str">
        <f>IF(B13="","",VLOOKUP(B13,Menus!$I$2:$J$19,2,FALSE))</f>
        <v/>
      </c>
      <c r="E13" s="92"/>
      <c r="F13" s="52" t="str">
        <f>IF(B13&lt;&gt;"",IF(H17&gt;0,L17+IF(J18=B12,IF(P19&gt;0,L19,0),IF(P18&gt;0,L18,0)),0),"")</f>
        <v/>
      </c>
      <c r="G13" s="52" t="str">
        <f>IF(B13&lt;&gt;"",IF(H17&gt;0,M17+IF(J18=B12,IF(P19&gt;0,M19,0),IF(P18&gt;0,M18,0)),0),"")</f>
        <v/>
      </c>
      <c r="H13" s="53" t="str">
        <f>IF(B13&lt;&gt;"",P17+IF(J18=B13,P18,P19),"")</f>
        <v/>
      </c>
      <c r="I13" s="54" t="str">
        <f>IF(AND(B13&lt;&gt;"",F13&lt;&gt;0),G13/F13,"")</f>
        <v/>
      </c>
      <c r="J13" s="67"/>
      <c r="K13" s="67"/>
      <c r="L13" s="67"/>
      <c r="M13" s="67"/>
      <c r="N13" s="67"/>
      <c r="Q13" s="17"/>
    </row>
    <row r="14" spans="2:17" ht="10.050000000000001" customHeight="1">
      <c r="B14" s="14"/>
      <c r="D14" s="95"/>
      <c r="E14" s="95"/>
      <c r="F14" s="95"/>
      <c r="J14" s="95"/>
      <c r="K14" s="95"/>
      <c r="L14" s="95"/>
      <c r="M14" s="21"/>
      <c r="Q14" s="15"/>
    </row>
    <row r="15" spans="2:17" ht="40.950000000000003" customHeight="1" thickBot="1">
      <c r="B15" s="73" t="s">
        <v>77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5"/>
    </row>
    <row r="16" spans="2:17" ht="30" customHeight="1" thickBot="1">
      <c r="B16" s="80" t="s">
        <v>74</v>
      </c>
      <c r="C16" s="81"/>
      <c r="D16" s="43" t="s">
        <v>83</v>
      </c>
      <c r="E16" s="43" t="s">
        <v>82</v>
      </c>
      <c r="F16" s="65"/>
      <c r="G16" s="43" t="s">
        <v>5</v>
      </c>
      <c r="H16" s="44" t="s">
        <v>0</v>
      </c>
      <c r="I16" s="45" t="s">
        <v>73</v>
      </c>
      <c r="J16" s="82" t="s">
        <v>75</v>
      </c>
      <c r="K16" s="83"/>
      <c r="L16" s="46" t="s">
        <v>83</v>
      </c>
      <c r="M16" s="46" t="s">
        <v>82</v>
      </c>
      <c r="N16" s="66"/>
      <c r="O16" s="46" t="s">
        <v>5</v>
      </c>
      <c r="P16" s="47" t="s">
        <v>0</v>
      </c>
      <c r="Q16" s="48" t="s">
        <v>73</v>
      </c>
    </row>
    <row r="17" spans="2:17" s="13" customFormat="1" ht="25.05" customHeight="1">
      <c r="B17" s="84" t="str">
        <f>IF(B12="","",B12)</f>
        <v/>
      </c>
      <c r="C17" s="85"/>
      <c r="D17" s="36"/>
      <c r="E17" s="36"/>
      <c r="F17" s="37"/>
      <c r="G17" s="37" t="str">
        <f>IF(OR($M17="",$L17="",$E17="",$D17=""),"",IF(OR(AND($I17&lt;1,$Q17&lt;1),I17&gt;1),"FAUX",IF(Q17&gt;1,"",IF(I17=1,IF(Q17=1,"N","G"),IF(Q17=1,"P","FAUX")))))</f>
        <v/>
      </c>
      <c r="H17" s="38">
        <f>IF(OR(G17="",G17="FAUX"),0,IF(G17="G",3,IF(G17="N",2,1)))</f>
        <v>0</v>
      </c>
      <c r="I17" s="39" t="str">
        <f>IF(AND(D17&lt;&gt;0,D17&lt;&gt;""),E17/D17,"")</f>
        <v/>
      </c>
      <c r="J17" s="86" t="str">
        <f>IF(B13="","",B13)</f>
        <v/>
      </c>
      <c r="K17" s="87"/>
      <c r="L17" s="36"/>
      <c r="M17" s="36"/>
      <c r="N17" s="40"/>
      <c r="O17" s="40" t="str">
        <f>IF(OR($M17="",$L17="",$E17="",$D17=""),"",IF(OR(AND($I17&lt;1,$Q17&lt;1),Q17&gt;1),"FAUX",IF(I17&gt;1,"",IF(Q17=1,IF(I17=1,"N","G"),IF(I17=1,"P","FAUX")))))</f>
        <v/>
      </c>
      <c r="P17" s="41">
        <f>IF(OR(O17="",O17="FAUX"),0,IF(O17="G",3,IF(O17="N",2,1)))</f>
        <v>0</v>
      </c>
      <c r="Q17" s="42" t="str">
        <f>IF(AND(L17&lt;&gt;0,L17&lt;&gt;""),M17/L17,"")</f>
        <v/>
      </c>
    </row>
    <row r="18" spans="2:17" s="13" customFormat="1" ht="25.05" customHeight="1">
      <c r="B18" s="88" t="str">
        <f>IF(B11="","",B11)</f>
        <v/>
      </c>
      <c r="C18" s="89"/>
      <c r="D18" s="63"/>
      <c r="E18" s="63"/>
      <c r="F18" s="28"/>
      <c r="G18" s="28" t="str">
        <f>IF(OR($M18="",$L18="",$E18="",$D18=""),"",IF(OR(AND($I18&lt;1,$Q18&lt;1),I18&gt;1),"FAUX",IF(Q18&gt;1,"",IF(I18=1,IF(Q18=1,"N","G"),IF(Q18=1,"P","FAUX")))))</f>
        <v/>
      </c>
      <c r="H18" s="30">
        <f>IF(OR(G18="",G18="FAUX"),0,IF(G18="G",3,IF(G18="N",2,1)))</f>
        <v>0</v>
      </c>
      <c r="I18" s="24" t="str">
        <f>IF(AND(D18&lt;&gt;0,D18&lt;&gt;""),E18/D18,"")</f>
        <v/>
      </c>
      <c r="J18" s="90" t="str">
        <f>IF(OR(G17="",G17="FAUX"),"",IF(O17="G",IF(B12="","",B12),IF(AND(O17="N",L17&gt;=D17),IF(B12="","",B12),IF(AND(O17="N",L17&lt;D17),IF(B13="","",B13),IF(O17="P",IF(B13="","",B13),"")))))</f>
        <v/>
      </c>
      <c r="K18" s="91"/>
      <c r="L18" s="63"/>
      <c r="M18" s="63"/>
      <c r="N18" s="29"/>
      <c r="O18" s="29" t="str">
        <f>IF(OR($M18="",$L18="",$E18="",$D18=""),"",IF(OR(AND($I18&lt;1,$Q18&lt;1),Q18&gt;1),"FAUX",IF(I18&gt;1,"",IF(Q18=1,IF(I18=1,"N","G"),IF(I18=1,"P","FAUX")))))</f>
        <v/>
      </c>
      <c r="P18" s="32">
        <f t="shared" ref="P18:P19" si="0">IF(OR(O18="",O18="FAUX"),0,IF(O18="G",3,IF(O18="N",2,1)))</f>
        <v>0</v>
      </c>
      <c r="Q18" s="26" t="str">
        <f>IF(AND(L18&lt;&gt;0,L18&lt;&gt;""),M18/L18,"")</f>
        <v/>
      </c>
    </row>
    <row r="19" spans="2:17" s="13" customFormat="1" ht="25.05" customHeight="1" thickBot="1">
      <c r="B19" s="76" t="str">
        <f>IF(B11="","",B11)</f>
        <v/>
      </c>
      <c r="C19" s="77"/>
      <c r="D19" s="64"/>
      <c r="E19" s="64"/>
      <c r="F19" s="33"/>
      <c r="G19" s="33" t="str">
        <f>IF(OR($M19="",$L19="",$E19="",$D19=""),"",IF(OR(AND($I19&lt;1,$Q19&lt;1),I19&gt;1),"FAUX",IF(Q19&gt;1,"",IF(I19=1,IF(Q19=1,"N","G"),IF(Q19=1,"P","FAUX")))))</f>
        <v/>
      </c>
      <c r="H19" s="31">
        <f>IF(OR(G19="",G19="FAUX"),0,IF(G19="G",3,IF(G19="N",2,1)))</f>
        <v>0</v>
      </c>
      <c r="I19" s="25" t="str">
        <f>IF(AND(D19&lt;&gt;0,D19&lt;&gt;""),E19/D19,"")</f>
        <v/>
      </c>
      <c r="J19" s="78" t="str">
        <f>IF(OR(G17="",G17="FAUX"),"",IF(O17="G",IF(B13="","",B13),IF(AND(O17="N",L17&gt;=D17),IF(B13="","",B13),IF(AND(O17="N",L17&lt;D17),IF(B12="","",B12),IF(O17="P",IF(B12="","",B12),"")))))</f>
        <v/>
      </c>
      <c r="K19" s="79"/>
      <c r="L19" s="64"/>
      <c r="M19" s="64"/>
      <c r="N19" s="34"/>
      <c r="O19" s="34" t="str">
        <f>IF(OR($M19="",$L19="",$E19="",$D19=""),"",IF(OR(AND($I19&lt;1,$Q19&lt;1),Q19&gt;1),"FAUX",IF(I19&gt;1,"",IF(Q19=1,IF(I19=1,"N","G"),IF(I19=1,"P","FAUX")))))</f>
        <v/>
      </c>
      <c r="P19" s="35">
        <f t="shared" si="0"/>
        <v>0</v>
      </c>
      <c r="Q19" s="27" t="str">
        <f>IF(AND(L19&lt;&gt;0,L19&lt;&gt;""),M19/L19,"")</f>
        <v/>
      </c>
    </row>
    <row r="20" spans="2:17" ht="25.05" customHeight="1" thickBot="1">
      <c r="B20" s="5"/>
      <c r="C20" s="6"/>
      <c r="D20" s="1"/>
      <c r="E20" s="3"/>
      <c r="F20" s="7"/>
      <c r="G20" s="2"/>
      <c r="H20" s="2"/>
      <c r="I20" s="8"/>
      <c r="J20" s="8"/>
      <c r="K20" s="8"/>
      <c r="L20" s="8"/>
      <c r="M20" s="8"/>
    </row>
    <row r="21" spans="2:17" ht="25.05" customHeight="1" thickBot="1">
      <c r="B21" s="107" t="s">
        <v>47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2:17" ht="10.050000000000001" customHeight="1" thickBot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2:17" s="12" customFormat="1" ht="34.049999999999997" customHeight="1" thickBot="1">
      <c r="B23" s="100" t="s">
        <v>76</v>
      </c>
      <c r="C23" s="101"/>
      <c r="D23" s="102" t="s">
        <v>1</v>
      </c>
      <c r="E23" s="101"/>
      <c r="F23" s="49" t="s">
        <v>81</v>
      </c>
      <c r="G23" s="49" t="s">
        <v>80</v>
      </c>
      <c r="H23" s="50" t="s">
        <v>79</v>
      </c>
      <c r="I23" s="51" t="s">
        <v>73</v>
      </c>
      <c r="J23" s="21"/>
      <c r="K23" s="21"/>
      <c r="L23" s="21"/>
      <c r="M23" s="21"/>
      <c r="N23" s="21"/>
      <c r="Q23" s="16"/>
    </row>
    <row r="24" spans="2:17" s="13" customFormat="1" ht="25.05" customHeight="1">
      <c r="B24" s="110"/>
      <c r="C24" s="111"/>
      <c r="D24" s="114" t="str">
        <f>IF(B24="","",VLOOKUP(B24,Menus!$I$2:$J$19,2,FALSE))</f>
        <v/>
      </c>
      <c r="E24" s="114"/>
      <c r="F24" s="68" t="str">
        <f>IF(B24&lt;&gt;"",IF(H31&gt;0,D31,0)+IF(H32&gt;0,D32,0),"")</f>
        <v/>
      </c>
      <c r="G24" s="68" t="str">
        <f>IF(B24&lt;&gt;"",IF(H31&gt;0,E31,0)+IF(H32&gt;0,E32,0),"")</f>
        <v/>
      </c>
      <c r="H24" s="69" t="str">
        <f>IF(B24&lt;&gt;"",H31+H32,"")</f>
        <v/>
      </c>
      <c r="I24" s="70" t="str">
        <f>IF(AND(B24&lt;&gt;"",F24&lt;&gt;0),G24/F24,"")</f>
        <v/>
      </c>
      <c r="J24" s="67"/>
      <c r="K24" s="67"/>
      <c r="L24" s="67"/>
      <c r="M24" s="67"/>
      <c r="N24" s="67"/>
      <c r="Q24" s="17"/>
    </row>
    <row r="25" spans="2:17" s="13" customFormat="1" ht="25.05" customHeight="1">
      <c r="B25" s="112"/>
      <c r="C25" s="113"/>
      <c r="D25" s="115" t="str">
        <f>IF(B25="","",VLOOKUP(B25,Menus!$I$2:$J$19,2,FALSE))</f>
        <v/>
      </c>
      <c r="E25" s="115"/>
      <c r="F25" s="55" t="str">
        <f>IF(B25&lt;&gt;"",IF(H30&gt;0,D30+IF(J31=B25,IF(P31&gt;0,L31,0),IF(P32&gt;0,L32,0)),0),"")</f>
        <v/>
      </c>
      <c r="G25" s="55" t="str">
        <f>IF(B25&lt;&gt;"",IF(H30&gt;0,E30+IF(J31=B25,IF(P31&gt;0,M31,0),IF(P32&gt;0,M32,0)),0),"")</f>
        <v/>
      </c>
      <c r="H25" s="56" t="str">
        <f>IF(B25&lt;&gt;"",H30+IF(J31=B25,P31,P32),"")</f>
        <v/>
      </c>
      <c r="I25" s="57" t="str">
        <f>IF(AND(B25&lt;&gt;"",F25&lt;&gt;0),G25/F25,"")</f>
        <v/>
      </c>
      <c r="J25" s="67"/>
      <c r="K25" s="67"/>
      <c r="L25" s="67"/>
      <c r="M25" s="67"/>
      <c r="N25" s="67"/>
      <c r="Q25" s="17"/>
    </row>
    <row r="26" spans="2:17" s="13" customFormat="1" ht="25.05" customHeight="1" thickBot="1">
      <c r="B26" s="93"/>
      <c r="C26" s="94"/>
      <c r="D26" s="92" t="str">
        <f>IF(B26="","",VLOOKUP(B26,Menus!$I$2:$J$19,2,FALSE))</f>
        <v/>
      </c>
      <c r="E26" s="92"/>
      <c r="F26" s="52" t="str">
        <f>IF(B26&lt;&gt;"",IF(H30&gt;0,L30+IF(J31=B25,IF(P32&gt;0,L32,0),IF(P31&gt;0,L31,0)),0),"")</f>
        <v/>
      </c>
      <c r="G26" s="52" t="str">
        <f>IF(B26&lt;&gt;"",IF(H30&gt;0,M30+IF(J31=B25,IF(P32&gt;0,M32,0),IF(P31&gt;0,M31,0)),0),"")</f>
        <v/>
      </c>
      <c r="H26" s="53" t="str">
        <f>IF(B26&lt;&gt;"",P30+IF(J31=B26,P31,P32),"")</f>
        <v/>
      </c>
      <c r="I26" s="54" t="str">
        <f>IF(AND(B26&lt;&gt;"",F26&lt;&gt;0),G26/F26,"")</f>
        <v/>
      </c>
      <c r="J26" s="67"/>
      <c r="K26" s="67"/>
      <c r="L26" s="67"/>
      <c r="M26" s="67"/>
      <c r="N26" s="67"/>
      <c r="Q26" s="17"/>
    </row>
    <row r="27" spans="2:17" ht="10.050000000000001" customHeight="1">
      <c r="B27" s="14"/>
      <c r="D27" s="95"/>
      <c r="E27" s="95"/>
      <c r="F27" s="95"/>
      <c r="J27" s="95"/>
      <c r="K27" s="95"/>
      <c r="L27" s="95"/>
      <c r="M27" s="21"/>
      <c r="Q27" s="15"/>
    </row>
    <row r="28" spans="2:17" ht="40.950000000000003" customHeight="1" thickBot="1">
      <c r="B28" s="73" t="s">
        <v>77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</row>
    <row r="29" spans="2:17" ht="30" customHeight="1" thickBot="1">
      <c r="B29" s="80" t="s">
        <v>74</v>
      </c>
      <c r="C29" s="81"/>
      <c r="D29" s="43" t="s">
        <v>83</v>
      </c>
      <c r="E29" s="43" t="s">
        <v>82</v>
      </c>
      <c r="F29" s="65"/>
      <c r="G29" s="43" t="s">
        <v>5</v>
      </c>
      <c r="H29" s="44" t="s">
        <v>0</v>
      </c>
      <c r="I29" s="45" t="s">
        <v>73</v>
      </c>
      <c r="J29" s="82" t="s">
        <v>75</v>
      </c>
      <c r="K29" s="83"/>
      <c r="L29" s="46" t="s">
        <v>83</v>
      </c>
      <c r="M29" s="46" t="s">
        <v>82</v>
      </c>
      <c r="N29" s="66"/>
      <c r="O29" s="46" t="s">
        <v>5</v>
      </c>
      <c r="P29" s="47" t="s">
        <v>0</v>
      </c>
      <c r="Q29" s="48" t="s">
        <v>73</v>
      </c>
    </row>
    <row r="30" spans="2:17" s="13" customFormat="1" ht="25.05" customHeight="1">
      <c r="B30" s="84" t="str">
        <f>IF(B25="","",B25)</f>
        <v/>
      </c>
      <c r="C30" s="85"/>
      <c r="D30" s="36"/>
      <c r="E30" s="36"/>
      <c r="F30" s="37"/>
      <c r="G30" s="37" t="str">
        <f>IF(OR($M30="",$L30="",$E30="",$D30=""),"",IF(OR(AND($I30&lt;1,$Q30&lt;1),I30&gt;1),"FAUX",IF(Q30&gt;1,"",IF(I30=1,IF(Q30=1,"N","G"),IF(Q30=1,"P","FAUX")))))</f>
        <v/>
      </c>
      <c r="H30" s="38">
        <f>IF(OR(G30="",G30="FAUX"),0,IF(G30="G",3,IF(G30="N",2,1)))</f>
        <v>0</v>
      </c>
      <c r="I30" s="39" t="str">
        <f>IF(AND(D30&lt;&gt;0,D30&lt;&gt;""),E30/D30,"")</f>
        <v/>
      </c>
      <c r="J30" s="86" t="str">
        <f>IF(B26="","",B26)</f>
        <v/>
      </c>
      <c r="K30" s="87"/>
      <c r="L30" s="36"/>
      <c r="M30" s="36"/>
      <c r="N30" s="40"/>
      <c r="O30" s="40" t="str">
        <f>IF(OR($M30="",$L30="",$E30="",$D30=""),"",IF(OR(AND($I30&lt;1,$Q30&lt;1),Q30&gt;1),"FAUX",IF(I30&gt;1,"",IF(Q30=1,IF(I30=1,"N","G"),IF(I30=1,"P","FAUX")))))</f>
        <v/>
      </c>
      <c r="P30" s="41">
        <f>IF(OR(O30="",O30="FAUX"),0,IF(O30="G",3,IF(O30="N",2,1)))</f>
        <v>0</v>
      </c>
      <c r="Q30" s="42" t="str">
        <f>IF(AND(L30&lt;&gt;0,L30&lt;&gt;""),M30/L30,"")</f>
        <v/>
      </c>
    </row>
    <row r="31" spans="2:17" s="13" customFormat="1" ht="25.05" customHeight="1">
      <c r="B31" s="88" t="str">
        <f>IF(B24="","",B24)</f>
        <v/>
      </c>
      <c r="C31" s="89"/>
      <c r="D31" s="63"/>
      <c r="E31" s="63"/>
      <c r="F31" s="28"/>
      <c r="G31" s="28" t="str">
        <f>IF(OR($M31="",$L31="",$E31="",$D31=""),"",IF(OR(AND($I31&lt;1,$Q31&lt;1),I31&gt;1),"FAUX",IF(Q31&gt;1,"",IF(I31=1,IF(Q31=1,"N","G"),IF(Q31=1,"P","FAUX")))))</f>
        <v/>
      </c>
      <c r="H31" s="30">
        <f>IF(OR(G31="",G31="FAUX"),0,IF(G31="G",3,IF(G31="N",2,1)))</f>
        <v>0</v>
      </c>
      <c r="I31" s="24" t="str">
        <f>IF(AND(D31&lt;&gt;0,D31&lt;&gt;""),E31/D31,"")</f>
        <v/>
      </c>
      <c r="J31" s="90" t="str">
        <f>IF(OR(G30="",G30="FAUX"),"",IF(O30="G",IF(B25="","",B25),IF(AND(O30="N",L30&gt;=D30),IF(B25="","",B25),IF(AND(O30="N",L30&lt;D30),IF(B26="","",B26),IF(O30="P",IF(B26="","",B26),"")))))</f>
        <v/>
      </c>
      <c r="K31" s="91"/>
      <c r="L31" s="63"/>
      <c r="M31" s="63"/>
      <c r="N31" s="29"/>
      <c r="O31" s="29" t="str">
        <f>IF(OR($M31="",$L31="",$E31="",$D31=""),"",IF(OR(AND($I31&lt;1,$Q31&lt;1),Q31&gt;1),"FAUX",IF(I31&gt;1,"",IF(Q31=1,IF(I31=1,"N","G"),IF(I31=1,"P","FAUX")))))</f>
        <v/>
      </c>
      <c r="P31" s="32">
        <f t="shared" ref="P31:P32" si="1">IF(OR(O31="",O31="FAUX"),0,IF(O31="G",3,IF(O31="N",2,1)))</f>
        <v>0</v>
      </c>
      <c r="Q31" s="26" t="str">
        <f>IF(AND(L31&lt;&gt;0,L31&lt;&gt;""),M31/L31,"")</f>
        <v/>
      </c>
    </row>
    <row r="32" spans="2:17" s="13" customFormat="1" ht="25.05" customHeight="1" thickBot="1">
      <c r="B32" s="76" t="str">
        <f>IF(B24="","",B24)</f>
        <v/>
      </c>
      <c r="C32" s="77"/>
      <c r="D32" s="64"/>
      <c r="E32" s="64"/>
      <c r="F32" s="33"/>
      <c r="G32" s="33" t="str">
        <f>IF(OR($M32="",$L32="",$E32="",$D32=""),"",IF(OR(AND($I32&lt;1,$Q32&lt;1),I32&gt;1),"FAUX",IF(Q32&gt;1,"",IF(I32=1,IF(Q32=1,"N","G"),IF(Q32=1,"P","FAUX")))))</f>
        <v/>
      </c>
      <c r="H32" s="31">
        <f>IF(OR(G32="",G32="FAUX"),0,IF(G32="G",3,IF(G32="N",2,1)))</f>
        <v>0</v>
      </c>
      <c r="I32" s="25" t="str">
        <f>IF(AND(D32&lt;&gt;0,D32&lt;&gt;""),E32/D32,"")</f>
        <v/>
      </c>
      <c r="J32" s="78" t="str">
        <f>IF(OR(G30="",G30="FAUX"),"",IF(O30="G",IF(B26="","",B26),IF(AND(O30="N",L30&gt;=D30),IF(B26="","",B26),IF(AND(O30="N",L30&lt;D30),IF(B25="","",B25),IF(O30="P",IF(B25="","",B25),"")))))</f>
        <v/>
      </c>
      <c r="K32" s="79"/>
      <c r="L32" s="64"/>
      <c r="M32" s="64"/>
      <c r="N32" s="34"/>
      <c r="O32" s="34" t="str">
        <f>IF(OR($M32="",$L32="",$E32="",$D32=""),"",IF(OR(AND($I32&lt;1,$Q32&lt;1),Q32&gt;1),"FAUX",IF(I32&gt;1,"",IF(Q32=1,IF(I32=1,"N","G"),IF(I32=1,"P","FAUX")))))</f>
        <v/>
      </c>
      <c r="P32" s="35">
        <f t="shared" si="1"/>
        <v>0</v>
      </c>
      <c r="Q32" s="27" t="str">
        <f>IF(AND(L32&lt;&gt;0,L32&lt;&gt;""),M32/L32,"")</f>
        <v/>
      </c>
    </row>
    <row r="33" spans="2:17" ht="25.05" customHeight="1" thickBot="1">
      <c r="B33" s="5"/>
      <c r="C33" s="6"/>
      <c r="D33" s="1"/>
      <c r="E33" s="3"/>
      <c r="F33" s="7"/>
      <c r="G33" s="2"/>
      <c r="H33" s="2"/>
      <c r="I33" s="8"/>
      <c r="J33" s="8"/>
      <c r="K33" s="8"/>
      <c r="L33" s="8"/>
      <c r="M33" s="8"/>
    </row>
    <row r="34" spans="2:17" ht="25.05" customHeight="1" thickBot="1">
      <c r="B34" s="107" t="s">
        <v>48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2:17" ht="10.050000000000001" customHeight="1" thickBo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</row>
    <row r="36" spans="2:17" s="12" customFormat="1" ht="34.049999999999997" customHeight="1" thickBot="1">
      <c r="B36" s="100" t="s">
        <v>76</v>
      </c>
      <c r="C36" s="101"/>
      <c r="D36" s="102" t="s">
        <v>1</v>
      </c>
      <c r="E36" s="101"/>
      <c r="F36" s="49" t="s">
        <v>81</v>
      </c>
      <c r="G36" s="49" t="s">
        <v>80</v>
      </c>
      <c r="H36" s="50" t="s">
        <v>79</v>
      </c>
      <c r="I36" s="51" t="s">
        <v>73</v>
      </c>
      <c r="J36" s="21"/>
      <c r="K36" s="21"/>
      <c r="L36" s="21"/>
      <c r="M36" s="21"/>
      <c r="N36" s="21"/>
      <c r="Q36" s="16"/>
    </row>
    <row r="37" spans="2:17" s="13" customFormat="1" ht="25.05" customHeight="1">
      <c r="B37" s="110"/>
      <c r="C37" s="111"/>
      <c r="D37" s="114" t="str">
        <f>IF(B37="","",VLOOKUP(B37,Menus!$I$2:$J$19,2,FALSE))</f>
        <v/>
      </c>
      <c r="E37" s="114"/>
      <c r="F37" s="68" t="str">
        <f>IF(B37&lt;&gt;"",IF(H44&gt;0,D44,0)+IF(H45&gt;0,D45,0),"")</f>
        <v/>
      </c>
      <c r="G37" s="68" t="str">
        <f>IF(B37&lt;&gt;"",IF(H44&gt;0,E44,0)+IF(H45&gt;0,E45,0),"")</f>
        <v/>
      </c>
      <c r="H37" s="69" t="str">
        <f>IF(B37&lt;&gt;"",H44+H45,"")</f>
        <v/>
      </c>
      <c r="I37" s="70" t="str">
        <f>IF(AND(B37&lt;&gt;"",F37&lt;&gt;0),G37/F37,"")</f>
        <v/>
      </c>
      <c r="J37" s="67"/>
      <c r="K37" s="67"/>
      <c r="L37" s="67"/>
      <c r="M37" s="67"/>
      <c r="N37" s="67"/>
      <c r="Q37" s="17"/>
    </row>
    <row r="38" spans="2:17" s="13" customFormat="1" ht="25.05" customHeight="1">
      <c r="B38" s="112"/>
      <c r="C38" s="113"/>
      <c r="D38" s="115" t="str">
        <f>IF(B38="","",VLOOKUP(B38,Menus!$I$2:$J$19,2,FALSE))</f>
        <v/>
      </c>
      <c r="E38" s="115"/>
      <c r="F38" s="55" t="str">
        <f>IF(B38&lt;&gt;"",IF(H43&gt;0,D43+IF(J44=B38,IF(P44&gt;0,L44,0),IF(P45&gt;0,L45,0)),0),"")</f>
        <v/>
      </c>
      <c r="G38" s="55" t="str">
        <f>IF(B38&lt;&gt;"",IF(H43&gt;0,E43+IF(J44=B38,IF(P44&gt;0,M44,0),IF(P45&gt;0,M45,0)),0),"")</f>
        <v/>
      </c>
      <c r="H38" s="56" t="str">
        <f>IF(B38&lt;&gt;"",H43+IF(J44=B38,P44,P45),"")</f>
        <v/>
      </c>
      <c r="I38" s="57" t="str">
        <f>IF(AND(B38&lt;&gt;"",F38&lt;&gt;0),G38/F38,"")</f>
        <v/>
      </c>
      <c r="J38" s="67"/>
      <c r="K38" s="67"/>
      <c r="L38" s="67"/>
      <c r="M38" s="67"/>
      <c r="N38" s="67"/>
      <c r="Q38" s="17"/>
    </row>
    <row r="39" spans="2:17" s="13" customFormat="1" ht="25.05" customHeight="1" thickBot="1">
      <c r="B39" s="93"/>
      <c r="C39" s="94"/>
      <c r="D39" s="92" t="str">
        <f>IF(B39="","",VLOOKUP(B39,Menus!$I$2:$J$19,2,FALSE))</f>
        <v/>
      </c>
      <c r="E39" s="92"/>
      <c r="F39" s="52" t="str">
        <f>IF(B39&lt;&gt;"",IF(H43&gt;0,L43+IF(J44=B38,IF(P45&gt;0,L45,0),IF(P44&gt;0,L44,0)),0),"")</f>
        <v/>
      </c>
      <c r="G39" s="52" t="str">
        <f>IF(B39&lt;&gt;"",IF(H43&gt;0,M43+IF(J44=B38,IF(P45&gt;0,M45,0),IF(P44&gt;0,M44,0)),0),"")</f>
        <v/>
      </c>
      <c r="H39" s="53" t="str">
        <f>IF(B39&lt;&gt;"",P43+IF(J44=B39,P44,P45),"")</f>
        <v/>
      </c>
      <c r="I39" s="54" t="str">
        <f>IF(AND(B39&lt;&gt;"",F39&lt;&gt;0),G39/F39,"")</f>
        <v/>
      </c>
      <c r="J39" s="67"/>
      <c r="K39" s="67"/>
      <c r="L39" s="67"/>
      <c r="M39" s="67"/>
      <c r="N39" s="67"/>
      <c r="Q39" s="17"/>
    </row>
    <row r="40" spans="2:17" ht="10.050000000000001" customHeight="1">
      <c r="B40" s="14"/>
      <c r="D40" s="95"/>
      <c r="E40" s="95"/>
      <c r="F40" s="95"/>
      <c r="J40" s="95"/>
      <c r="K40" s="95"/>
      <c r="L40" s="95"/>
      <c r="M40" s="21"/>
      <c r="Q40" s="15"/>
    </row>
    <row r="41" spans="2:17" ht="40.950000000000003" customHeight="1" thickBot="1">
      <c r="B41" s="73" t="s">
        <v>77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</row>
    <row r="42" spans="2:17" ht="30" customHeight="1" thickBot="1">
      <c r="B42" s="80" t="s">
        <v>74</v>
      </c>
      <c r="C42" s="81"/>
      <c r="D42" s="43" t="s">
        <v>83</v>
      </c>
      <c r="E42" s="43" t="s">
        <v>82</v>
      </c>
      <c r="F42" s="65"/>
      <c r="G42" s="43" t="s">
        <v>5</v>
      </c>
      <c r="H42" s="44" t="s">
        <v>0</v>
      </c>
      <c r="I42" s="45" t="s">
        <v>73</v>
      </c>
      <c r="J42" s="82" t="s">
        <v>75</v>
      </c>
      <c r="K42" s="83"/>
      <c r="L42" s="46" t="s">
        <v>83</v>
      </c>
      <c r="M42" s="46" t="s">
        <v>82</v>
      </c>
      <c r="N42" s="66"/>
      <c r="O42" s="46" t="s">
        <v>5</v>
      </c>
      <c r="P42" s="47" t="s">
        <v>0</v>
      </c>
      <c r="Q42" s="48" t="s">
        <v>73</v>
      </c>
    </row>
    <row r="43" spans="2:17" s="13" customFormat="1" ht="25.05" customHeight="1">
      <c r="B43" s="84" t="str">
        <f>IF(B38="","",B38)</f>
        <v/>
      </c>
      <c r="C43" s="85"/>
      <c r="D43" s="36"/>
      <c r="E43" s="36"/>
      <c r="F43" s="37"/>
      <c r="G43" s="37" t="str">
        <f>IF(OR($M43="",$L43="",$E43="",$D43=""),"",IF(OR(AND($I43&lt;1,$Q43&lt;1),I43&gt;1),"FAUX",IF(Q43&gt;1,"",IF(I43=1,IF(Q43=1,"N","G"),IF(Q43=1,"P","FAUX")))))</f>
        <v/>
      </c>
      <c r="H43" s="38">
        <f>IF(OR(G43="",G43="FAUX"),0,IF(G43="G",3,IF(G43="N",2,1)))</f>
        <v>0</v>
      </c>
      <c r="I43" s="39" t="str">
        <f>IF(AND(D43&lt;&gt;0,D43&lt;&gt;""),E43/D43,"")</f>
        <v/>
      </c>
      <c r="J43" s="86" t="str">
        <f>IF(B39="","",B39)</f>
        <v/>
      </c>
      <c r="K43" s="87"/>
      <c r="L43" s="36"/>
      <c r="M43" s="36"/>
      <c r="N43" s="40"/>
      <c r="O43" s="40" t="str">
        <f>IF(OR($M43="",$L43="",$E43="",$D43=""),"",IF(OR(AND($I43&lt;1,$Q43&lt;1),Q43&gt;1),"FAUX",IF(I43&gt;1,"",IF(Q43=1,IF(I43=1,"N","G"),IF(I43=1,"P","FAUX")))))</f>
        <v/>
      </c>
      <c r="P43" s="41">
        <f>IF(OR(O43="",O43="FAUX"),0,IF(O43="G",3,IF(O43="N",2,1)))</f>
        <v>0</v>
      </c>
      <c r="Q43" s="42" t="str">
        <f>IF(AND(L43&lt;&gt;0,L43&lt;&gt;""),M43/L43,"")</f>
        <v/>
      </c>
    </row>
    <row r="44" spans="2:17" s="13" customFormat="1" ht="25.05" customHeight="1">
      <c r="B44" s="88" t="str">
        <f>IF(B37="","",B37)</f>
        <v/>
      </c>
      <c r="C44" s="89"/>
      <c r="D44" s="63"/>
      <c r="E44" s="63"/>
      <c r="F44" s="28"/>
      <c r="G44" s="28" t="str">
        <f>IF(OR($M44="",$L44="",$E44="",$D44=""),"",IF(OR(AND($I44&lt;1,$Q44&lt;1),I44&gt;1),"FAUX",IF(Q44&gt;1,"",IF(I44=1,IF(Q44=1,"N","G"),IF(Q44=1,"P","FAUX")))))</f>
        <v/>
      </c>
      <c r="H44" s="30">
        <f>IF(OR(G44="",G44="FAUX"),0,IF(G44="G",3,IF(G44="N",2,1)))</f>
        <v>0</v>
      </c>
      <c r="I44" s="24" t="str">
        <f>IF(AND(D44&lt;&gt;0,D44&lt;&gt;""),E44/D44,"")</f>
        <v/>
      </c>
      <c r="J44" s="90" t="str">
        <f>IF(OR(G43="",G43="FAUX"),"",IF(O43="G",IF(B38="","",B38),IF(AND(O43="N",L43&gt;=D43),IF(B38="","",B38),IF(AND(O43="N",L43&lt;D43),IF(B39="","",B39),IF(O43="P",IF(B39="","",B39),"")))))</f>
        <v/>
      </c>
      <c r="K44" s="91"/>
      <c r="L44" s="63"/>
      <c r="M44" s="63"/>
      <c r="N44" s="29"/>
      <c r="O44" s="29" t="str">
        <f>IF(OR($M44="",$L44="",$E44="",$D44=""),"",IF(OR(AND($I44&lt;1,$Q44&lt;1),Q44&gt;1),"FAUX",IF(I44&gt;1,"",IF(Q44=1,IF(I44=1,"N","G"),IF(I44=1,"P","FAUX")))))</f>
        <v/>
      </c>
      <c r="P44" s="32">
        <f t="shared" ref="P44:P45" si="2">IF(OR(O44="",O44="FAUX"),0,IF(O44="G",3,IF(O44="N",2,1)))</f>
        <v>0</v>
      </c>
      <c r="Q44" s="26" t="str">
        <f>IF(AND(L44&lt;&gt;0,L44&lt;&gt;""),M44/L44,"")</f>
        <v/>
      </c>
    </row>
    <row r="45" spans="2:17" s="13" customFormat="1" ht="25.05" customHeight="1" thickBot="1">
      <c r="B45" s="76" t="str">
        <f>IF(B37="","",B37)</f>
        <v/>
      </c>
      <c r="C45" s="77"/>
      <c r="D45" s="64"/>
      <c r="E45" s="64"/>
      <c r="F45" s="33"/>
      <c r="G45" s="33" t="str">
        <f>IF(OR($M45="",$L45="",$E45="",$D45=""),"",IF(OR(AND($I45&lt;1,$Q45&lt;1),I45&gt;1),"FAUX",IF(Q45&gt;1,"",IF(I45=1,IF(Q45=1,"N","G"),IF(Q45=1,"P","FAUX")))))</f>
        <v/>
      </c>
      <c r="H45" s="31">
        <f>IF(OR(G45="",G45="FAUX"),0,IF(G45="G",3,IF(G45="N",2,1)))</f>
        <v>0</v>
      </c>
      <c r="I45" s="25" t="str">
        <f>IF(AND(D45&lt;&gt;0,D45&lt;&gt;""),E45/D45,"")</f>
        <v/>
      </c>
      <c r="J45" s="78" t="str">
        <f>IF(OR(G43="",G43="FAUX"),"",IF(O43="G",IF(B39="","",B39),IF(AND(O43="N",L43&gt;=D43),IF(B39="","",B39),IF(AND(O43="N",L43&lt;D43),IF(B38="","",B38),IF(O43="P",IF(B38="","",B38),"")))))</f>
        <v/>
      </c>
      <c r="K45" s="79"/>
      <c r="L45" s="64"/>
      <c r="M45" s="64"/>
      <c r="N45" s="34"/>
      <c r="O45" s="34" t="str">
        <f>IF(OR($M45="",$L45="",$E45="",$D45=""),"",IF(OR(AND($I45&lt;1,$Q45&lt;1),Q45&gt;1),"FAUX",IF(I45&gt;1,"",IF(Q45=1,IF(I45=1,"N","G"),IF(I45=1,"P","FAUX")))))</f>
        <v/>
      </c>
      <c r="P45" s="35">
        <f t="shared" si="2"/>
        <v>0</v>
      </c>
      <c r="Q45" s="27" t="str">
        <f>IF(AND(L45&lt;&gt;0,L45&lt;&gt;""),M45/L45,"")</f>
        <v/>
      </c>
    </row>
    <row r="46" spans="2:17" ht="25.05" customHeight="1">
      <c r="B46" s="5"/>
      <c r="C46" s="6"/>
      <c r="D46" s="1"/>
      <c r="E46" s="3"/>
      <c r="F46" s="7"/>
      <c r="G46" s="2"/>
      <c r="H46" s="2"/>
      <c r="I46" s="8"/>
      <c r="J46" s="8"/>
      <c r="K46" s="8"/>
      <c r="L46" s="8"/>
      <c r="M46" s="8"/>
    </row>
  </sheetData>
  <sheetProtection sheet="1" selectLockedCells="1"/>
  <protectedRanges>
    <protectedRange sqref="B11:C13" name="Plage1_1_1"/>
    <protectedRange sqref="B24:C26" name="Plage1_1_3"/>
    <protectedRange sqref="B37:C39" name="Plage1_1_4"/>
    <protectedRange sqref="D11:E13" name="Plage1_1_2_1"/>
    <protectedRange sqref="D24:E26" name="Plage1_1_2_2"/>
    <protectedRange sqref="D37:E39" name="Plage1_1_2_3"/>
  </protectedRanges>
  <mergeCells count="67">
    <mergeCell ref="J5:K5"/>
    <mergeCell ref="J1:K1"/>
    <mergeCell ref="C2:D2"/>
    <mergeCell ref="G2:H2"/>
    <mergeCell ref="I2:L3"/>
    <mergeCell ref="G3:H3"/>
    <mergeCell ref="J14:L14"/>
    <mergeCell ref="K6:L6"/>
    <mergeCell ref="B8:Q8"/>
    <mergeCell ref="B10:C10"/>
    <mergeCell ref="D10:E10"/>
    <mergeCell ref="B11:C11"/>
    <mergeCell ref="D11:E11"/>
    <mergeCell ref="B12:C12"/>
    <mergeCell ref="D12:E12"/>
    <mergeCell ref="B13:C13"/>
    <mergeCell ref="D13:E13"/>
    <mergeCell ref="D14:F14"/>
    <mergeCell ref="B24:C24"/>
    <mergeCell ref="D24:E24"/>
    <mergeCell ref="B15:Q15"/>
    <mergeCell ref="B16:C16"/>
    <mergeCell ref="J16:K16"/>
    <mergeCell ref="B17:C17"/>
    <mergeCell ref="J17:K17"/>
    <mergeCell ref="B18:C18"/>
    <mergeCell ref="J18:K18"/>
    <mergeCell ref="B19:C19"/>
    <mergeCell ref="J19:K19"/>
    <mergeCell ref="B21:Q21"/>
    <mergeCell ref="B23:C23"/>
    <mergeCell ref="D23:E23"/>
    <mergeCell ref="B31:C31"/>
    <mergeCell ref="J31:K31"/>
    <mergeCell ref="B25:C25"/>
    <mergeCell ref="D25:E25"/>
    <mergeCell ref="B26:C26"/>
    <mergeCell ref="D26:E26"/>
    <mergeCell ref="D27:F27"/>
    <mergeCell ref="J27:L27"/>
    <mergeCell ref="B28:Q28"/>
    <mergeCell ref="B29:C29"/>
    <mergeCell ref="J29:K29"/>
    <mergeCell ref="B30:C30"/>
    <mergeCell ref="J30:K30"/>
    <mergeCell ref="J40:L40"/>
    <mergeCell ref="B32:C32"/>
    <mergeCell ref="J32:K32"/>
    <mergeCell ref="B34:Q34"/>
    <mergeCell ref="B36:C36"/>
    <mergeCell ref="D36:E36"/>
    <mergeCell ref="B37:C37"/>
    <mergeCell ref="D37:E37"/>
    <mergeCell ref="B38:C38"/>
    <mergeCell ref="D38:E38"/>
    <mergeCell ref="B39:C39"/>
    <mergeCell ref="D39:E39"/>
    <mergeCell ref="D40:F40"/>
    <mergeCell ref="B45:C45"/>
    <mergeCell ref="J45:K45"/>
    <mergeCell ref="B41:Q41"/>
    <mergeCell ref="B42:C42"/>
    <mergeCell ref="J42:K42"/>
    <mergeCell ref="B43:C43"/>
    <mergeCell ref="J43:K43"/>
    <mergeCell ref="B44:C44"/>
    <mergeCell ref="J44:K44"/>
  </mergeCells>
  <conditionalFormatting sqref="O17:O19">
    <cfRule type="cellIs" dxfId="50" priority="16" stopIfTrue="1" operator="equal">
      <formula>"P"</formula>
    </cfRule>
    <cfRule type="cellIs" dxfId="49" priority="17" stopIfTrue="1" operator="equal">
      <formula>"N"</formula>
    </cfRule>
    <cfRule type="cellIs" dxfId="48" priority="18" stopIfTrue="1" operator="equal">
      <formula>"G"</formula>
    </cfRule>
  </conditionalFormatting>
  <conditionalFormatting sqref="G17:G19">
    <cfRule type="cellIs" dxfId="47" priority="13" stopIfTrue="1" operator="equal">
      <formula>"P"</formula>
    </cfRule>
    <cfRule type="cellIs" dxfId="46" priority="14" stopIfTrue="1" operator="equal">
      <formula>"N"</formula>
    </cfRule>
    <cfRule type="cellIs" dxfId="45" priority="15" stopIfTrue="1" operator="equal">
      <formula>"G"</formula>
    </cfRule>
  </conditionalFormatting>
  <conditionalFormatting sqref="O30:O32">
    <cfRule type="cellIs" dxfId="44" priority="10" stopIfTrue="1" operator="equal">
      <formula>"P"</formula>
    </cfRule>
    <cfRule type="cellIs" dxfId="43" priority="11" stopIfTrue="1" operator="equal">
      <formula>"N"</formula>
    </cfRule>
    <cfRule type="cellIs" dxfId="42" priority="12" stopIfTrue="1" operator="equal">
      <formula>"G"</formula>
    </cfRule>
  </conditionalFormatting>
  <conditionalFormatting sqref="G30:G32">
    <cfRule type="cellIs" dxfId="41" priority="7" stopIfTrue="1" operator="equal">
      <formula>"P"</formula>
    </cfRule>
    <cfRule type="cellIs" dxfId="40" priority="8" stopIfTrue="1" operator="equal">
      <formula>"N"</formula>
    </cfRule>
    <cfRule type="cellIs" dxfId="39" priority="9" stopIfTrue="1" operator="equal">
      <formula>"G"</formula>
    </cfRule>
  </conditionalFormatting>
  <conditionalFormatting sqref="O43:O45">
    <cfRule type="cellIs" dxfId="38" priority="4" stopIfTrue="1" operator="equal">
      <formula>"P"</formula>
    </cfRule>
    <cfRule type="cellIs" dxfId="37" priority="5" stopIfTrue="1" operator="equal">
      <formula>"N"</formula>
    </cfRule>
    <cfRule type="cellIs" dxfId="36" priority="6" stopIfTrue="1" operator="equal">
      <formula>"G"</formula>
    </cfRule>
  </conditionalFormatting>
  <conditionalFormatting sqref="G43:G45">
    <cfRule type="cellIs" dxfId="35" priority="1" stopIfTrue="1" operator="equal">
      <formula>"P"</formula>
    </cfRule>
    <cfRule type="cellIs" dxfId="34" priority="2" stopIfTrue="1" operator="equal">
      <formula>"N"</formula>
    </cfRule>
    <cfRule type="cellIs" dxfId="33" priority="3" stopIfTrue="1" operator="equal">
      <formula>"G"</formula>
    </cfRule>
  </conditionalFormatting>
  <hyperlinks>
    <hyperlink ref="K6" r:id="rId1" xr:uid="{27EC231B-6C80-4DEC-8EF5-2041579D6E91}"/>
  </hyperlinks>
  <printOptions horizontalCentered="1"/>
  <pageMargins left="0.23622047244094491" right="0.23622047244094491" top="0.15748031496062992" bottom="0.15748031496062992" header="0" footer="0"/>
  <pageSetup paperSize="9" scale="55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5E44A1-B057-4DF1-A820-C90DD750268E}">
          <x14:formula1>
            <xm:f>Menus!$H$2:$H$10</xm:f>
          </x14:formula1>
          <xm:sqref>C2:D2</xm:sqref>
        </x14:dataValidation>
        <x14:dataValidation type="list" allowBlank="1" showInputMessage="1" showErrorMessage="1" xr:uid="{6408C6CB-1678-4710-A84C-DBE4B2E326B7}">
          <x14:formula1>
            <xm:f>Menus!$K$2:$K$6</xm:f>
          </x14:formula1>
          <xm:sqref>G3</xm:sqref>
        </x14:dataValidation>
        <x14:dataValidation type="list" allowBlank="1" showInputMessage="1" showErrorMessage="1" xr:uid="{D16225D4-FDFA-4D5E-946B-0BB057EDAB0A}">
          <x14:formula1>
            <xm:f>Menus!$I$2:$I$25</xm:f>
          </x14:formula1>
          <xm:sqref>B11:C13 B24:C26 B37:C39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60"/>
  <sheetViews>
    <sheetView showGridLines="0" showRowColHeaders="0" topLeftCell="A3" zoomScale="60" zoomScaleNormal="60" workbookViewId="0">
      <selection activeCell="J11" sqref="J11:K11"/>
    </sheetView>
  </sheetViews>
  <sheetFormatPr baseColWidth="10" defaultColWidth="11.44140625" defaultRowHeight="13.2"/>
  <cols>
    <col min="1" max="1" width="2.77734375" style="4" customWidth="1"/>
    <col min="2" max="2" width="25.77734375" style="4" customWidth="1"/>
    <col min="3" max="3" width="20.77734375" style="4" customWidth="1"/>
    <col min="4" max="6" width="9.6640625" style="4" customWidth="1"/>
    <col min="7" max="9" width="8.77734375" style="4" customWidth="1"/>
    <col min="10" max="10" width="25.77734375" style="4" customWidth="1"/>
    <col min="11" max="11" width="20.77734375" style="4" customWidth="1"/>
    <col min="12" max="14" width="9.6640625" style="4" customWidth="1"/>
    <col min="15" max="16" width="8.77734375" style="4" customWidth="1"/>
    <col min="17" max="16384" width="11.44140625" style="4"/>
  </cols>
  <sheetData>
    <row r="1" spans="2:17" ht="25.2" thickBot="1">
      <c r="J1" s="96" t="s">
        <v>87</v>
      </c>
      <c r="K1" s="97"/>
    </row>
    <row r="2" spans="2:17" ht="36" customHeight="1">
      <c r="B2" s="19" t="s">
        <v>91</v>
      </c>
      <c r="C2" s="103"/>
      <c r="D2" s="104"/>
      <c r="F2" s="19" t="s">
        <v>6</v>
      </c>
      <c r="G2" s="103"/>
      <c r="H2" s="104"/>
      <c r="I2" s="105" t="s">
        <v>78</v>
      </c>
      <c r="J2" s="106"/>
      <c r="K2" s="106"/>
      <c r="L2" s="106"/>
    </row>
    <row r="3" spans="2:17" ht="36" customHeight="1">
      <c r="B3" s="20"/>
      <c r="C3" s="20"/>
      <c r="D3" s="20"/>
      <c r="F3" s="19" t="s">
        <v>7</v>
      </c>
      <c r="G3" s="103"/>
      <c r="H3" s="103"/>
      <c r="I3" s="105"/>
      <c r="J3" s="106"/>
      <c r="K3" s="106"/>
      <c r="L3" s="106"/>
    </row>
    <row r="4" spans="2:17" ht="12" customHeight="1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12" customHeight="1">
      <c r="B5" s="5"/>
      <c r="E5" s="3"/>
      <c r="F5" s="7"/>
      <c r="G5" s="2"/>
      <c r="H5" s="2"/>
      <c r="I5" s="8"/>
      <c r="J5" s="98" t="s">
        <v>85</v>
      </c>
      <c r="K5" s="98"/>
      <c r="L5" s="8"/>
      <c r="M5" s="8"/>
    </row>
    <row r="6" spans="2:17" ht="17.399999999999999">
      <c r="B6" s="5"/>
      <c r="D6" s="61"/>
      <c r="E6" s="61"/>
      <c r="F6" s="61"/>
      <c r="G6" s="61"/>
      <c r="H6" s="61"/>
      <c r="J6" s="62" t="s">
        <v>88</v>
      </c>
      <c r="K6" s="99" t="s">
        <v>86</v>
      </c>
      <c r="L6" s="99"/>
      <c r="M6" s="61"/>
    </row>
    <row r="7" spans="2:17" ht="12" customHeight="1" thickBot="1">
      <c r="B7" s="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2:17" ht="25.05" customHeight="1" thickBot="1">
      <c r="B8" s="128" t="s">
        <v>2</v>
      </c>
      <c r="C8" s="129"/>
      <c r="D8" s="129"/>
      <c r="E8" s="129"/>
      <c r="F8" s="129"/>
      <c r="G8" s="129"/>
      <c r="H8" s="129"/>
      <c r="I8" s="130"/>
      <c r="J8" s="128" t="s">
        <v>3</v>
      </c>
      <c r="K8" s="129"/>
      <c r="L8" s="129"/>
      <c r="M8" s="129"/>
      <c r="N8" s="129"/>
      <c r="O8" s="129"/>
      <c r="P8" s="129"/>
      <c r="Q8" s="130"/>
    </row>
    <row r="9" spans="2:17" ht="10.050000000000001" customHeight="1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2:17" s="12" customFormat="1" ht="34.5" customHeight="1" thickBot="1">
      <c r="B10" s="100" t="s">
        <v>76</v>
      </c>
      <c r="C10" s="101"/>
      <c r="D10" s="102" t="s">
        <v>1</v>
      </c>
      <c r="E10" s="101"/>
      <c r="F10" s="49" t="s">
        <v>81</v>
      </c>
      <c r="G10" s="49" t="s">
        <v>80</v>
      </c>
      <c r="H10" s="50" t="s">
        <v>79</v>
      </c>
      <c r="I10" s="51" t="s">
        <v>73</v>
      </c>
      <c r="J10" s="100" t="s">
        <v>76</v>
      </c>
      <c r="K10" s="101"/>
      <c r="L10" s="102" t="s">
        <v>1</v>
      </c>
      <c r="M10" s="101"/>
      <c r="N10" s="49" t="s">
        <v>81</v>
      </c>
      <c r="O10" s="49" t="s">
        <v>80</v>
      </c>
      <c r="P10" s="50" t="s">
        <v>79</v>
      </c>
      <c r="Q10" s="51" t="s">
        <v>73</v>
      </c>
    </row>
    <row r="11" spans="2:17" s="13" customFormat="1" ht="25.05" customHeight="1">
      <c r="B11" s="110"/>
      <c r="C11" s="111"/>
      <c r="D11" s="114" t="str">
        <f>IF(B11="","",VLOOKUP(B11,Menus!$I$2:$J$19,2,FALSE))</f>
        <v/>
      </c>
      <c r="E11" s="114"/>
      <c r="F11" s="58" t="str">
        <f>IF(B11&lt;&gt;"",IF(H19&gt;0,D19,0)+IF(H21&gt;0,D21,0),"")</f>
        <v/>
      </c>
      <c r="G11" s="58" t="str">
        <f>IF(B11&lt;&gt;"",IF(H19&gt;0,E19,0)+IF(H21&gt;0,E21,0),"")</f>
        <v/>
      </c>
      <c r="H11" s="59" t="str">
        <f>IF(B11&lt;&gt;"",H21+H19,"")</f>
        <v/>
      </c>
      <c r="I11" s="60" t="str">
        <f>IF(AND(B11&lt;&gt;"",F11&lt;&gt;0),G11/F11,"")</f>
        <v/>
      </c>
      <c r="J11" s="110"/>
      <c r="K11" s="111"/>
      <c r="L11" s="114" t="str">
        <f>IF(J11="","",VLOOKUP(J11,Menus!$I$2:$J$19,2,FALSE))</f>
        <v/>
      </c>
      <c r="M11" s="114"/>
      <c r="N11" s="58" t="str">
        <f>IF(J11&lt;&gt;"",IF(H18&gt;0,D18+IF(J20=J11,IF(P20&gt;0,L20,0),IF(P21&gt;0,L21,0)),0),"")</f>
        <v/>
      </c>
      <c r="O11" s="58" t="str">
        <f>IF(J11&lt;&gt;"",IF(H18&gt;0,E18+IF(J20=J11,IF(P20&gt;0,M20,0),IF(P21&gt;0,M21,0)),0),"")</f>
        <v/>
      </c>
      <c r="P11" s="59" t="str">
        <f>IF(J11&lt;&gt;"",H18+IF(J20=J11,P20,P21),"")</f>
        <v/>
      </c>
      <c r="Q11" s="60" t="str">
        <f>IF(AND(J11&lt;&gt;"",N11&lt;&gt;0),O11/N11,"")</f>
        <v/>
      </c>
    </row>
    <row r="12" spans="2:17" s="13" customFormat="1" ht="25.05" customHeight="1" thickBot="1">
      <c r="B12" s="112"/>
      <c r="C12" s="113"/>
      <c r="D12" s="115" t="str">
        <f>IF(B12="","",VLOOKUP(B12,Menus!$I$2:$J$19,2,FALSE))</f>
        <v/>
      </c>
      <c r="E12" s="115"/>
      <c r="F12" s="55" t="str">
        <f>IF(B12&lt;&gt;"",IF(H17&gt;0,D17+IF(J19=B12,IF(P19&gt;0,L19,0),IF(H20&gt;0,D20,0)),0),"")</f>
        <v/>
      </c>
      <c r="G12" s="55" t="str">
        <f>IF(B12&lt;&gt;"",IF(H17&gt;0,E17+IF(J19=B12,IF(P19&gt;0,M19,0),IF(H20&gt;0,E20,0)),0),"")</f>
        <v/>
      </c>
      <c r="H12" s="56" t="str">
        <f>IF(B12&lt;&gt;"",H17+IF(J19=B12,P19,H20),"")</f>
        <v/>
      </c>
      <c r="I12" s="57" t="str">
        <f>IF(AND(B12&lt;&gt;"",F12&lt;&gt;0),G12/F12,"")</f>
        <v/>
      </c>
      <c r="J12" s="93"/>
      <c r="K12" s="94"/>
      <c r="L12" s="92" t="str">
        <f>IF(J12="","",VLOOKUP(J12,Menus!$I$2:$J$19,2,FALSE))</f>
        <v/>
      </c>
      <c r="M12" s="92"/>
      <c r="N12" s="52" t="str">
        <f>IF(J12&lt;&gt;"",IF(H18&gt;0,L18+IF(J20=J11,IF(P21&gt;0,L21,0),IF(P20&gt;0,L20,0)),0),"")</f>
        <v/>
      </c>
      <c r="O12" s="52" t="str">
        <f>IF(J12&lt;&gt;"",IF(H18&gt;0,M18+IF(J20=J11,IF(P21&gt;0,M21,0),IF(P20&gt;0,M20,0)),0),"")</f>
        <v/>
      </c>
      <c r="P12" s="53" t="str">
        <f>IF(J12&lt;&gt;"",P18+IF(J20=J12,P20,P21),"")</f>
        <v/>
      </c>
      <c r="Q12" s="54" t="str">
        <f>IF(AND(J12&lt;&gt;"",N12&lt;&gt;0),O12/N12,"")</f>
        <v/>
      </c>
    </row>
    <row r="13" spans="2:17" s="13" customFormat="1" ht="25.05" customHeight="1" thickBot="1">
      <c r="B13" s="93"/>
      <c r="C13" s="94"/>
      <c r="D13" s="92" t="str">
        <f>IF(B13="","",VLOOKUP(B13,Menus!$I$2:$J$19,2,FALSE))</f>
        <v/>
      </c>
      <c r="E13" s="92"/>
      <c r="F13" s="52" t="str">
        <f>IF(B13&lt;&gt;"",IF(H17&gt;0,L17+IF(J19=B12,IF(H20&gt;0,D20,0),IF(P19&gt;0,L19,0)),0),"")</f>
        <v/>
      </c>
      <c r="G13" s="52" t="str">
        <f>IF(B13&lt;&gt;"",IF(H17&gt;0,M17+IF(J19=B12,IF(H20&gt;0,E20,0),IF(P19&gt;0,M19,0)),0),"")</f>
        <v/>
      </c>
      <c r="H13" s="53" t="str">
        <f>IF(B13&lt;&gt;"",P17+IF(J19=B13,P19,H20),"")</f>
        <v/>
      </c>
      <c r="I13" s="54" t="str">
        <f>IF(AND(B13&lt;&gt;"",F13&lt;&gt;0),G13/F13,"")</f>
        <v/>
      </c>
      <c r="J13" s="67"/>
      <c r="K13" s="67"/>
      <c r="L13" s="133"/>
      <c r="M13" s="133"/>
      <c r="N13" s="133"/>
      <c r="O13" s="131"/>
      <c r="P13" s="131"/>
      <c r="Q13" s="132"/>
    </row>
    <row r="14" spans="2:17" ht="10.050000000000001" customHeight="1">
      <c r="B14" s="14"/>
      <c r="D14" s="95"/>
      <c r="E14" s="95"/>
      <c r="F14" s="95"/>
      <c r="J14" s="95"/>
      <c r="K14" s="95"/>
      <c r="L14" s="95"/>
      <c r="M14" s="21"/>
      <c r="Q14" s="15"/>
    </row>
    <row r="15" spans="2:17" ht="40.950000000000003" customHeight="1" thickBot="1">
      <c r="B15" s="73" t="s">
        <v>84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5"/>
    </row>
    <row r="16" spans="2:17" ht="30" customHeight="1" thickBot="1">
      <c r="B16" s="80" t="s">
        <v>74</v>
      </c>
      <c r="C16" s="81"/>
      <c r="D16" s="43" t="s">
        <v>83</v>
      </c>
      <c r="E16" s="43" t="s">
        <v>82</v>
      </c>
      <c r="F16" s="65"/>
      <c r="G16" s="43" t="s">
        <v>5</v>
      </c>
      <c r="H16" s="44" t="s">
        <v>0</v>
      </c>
      <c r="I16" s="45" t="s">
        <v>73</v>
      </c>
      <c r="J16" s="82" t="s">
        <v>75</v>
      </c>
      <c r="K16" s="83"/>
      <c r="L16" s="46" t="s">
        <v>83</v>
      </c>
      <c r="M16" s="46" t="s">
        <v>82</v>
      </c>
      <c r="N16" s="66"/>
      <c r="O16" s="46" t="s">
        <v>5</v>
      </c>
      <c r="P16" s="47" t="s">
        <v>0</v>
      </c>
      <c r="Q16" s="48" t="s">
        <v>73</v>
      </c>
    </row>
    <row r="17" spans="2:17" s="13" customFormat="1" ht="25.05" customHeight="1">
      <c r="B17" s="84" t="str">
        <f>IF(B12="","",B12)</f>
        <v/>
      </c>
      <c r="C17" s="85" t="str">
        <f>IF(C12="","",C12)</f>
        <v/>
      </c>
      <c r="D17" s="36"/>
      <c r="E17" s="36"/>
      <c r="F17" s="37"/>
      <c r="G17" s="37" t="str">
        <f>IF(OR($M17="",$L17="",$E17="",$D17=""),"",IF(OR(AND($I17&lt;1,$Q17&lt;1),I17&gt;1),"FAUX",IF(Q17&gt;1,"",IF(I17=1,IF(Q17=1,"N","G"),IF(Q17=1,"P","FAUX")))))</f>
        <v/>
      </c>
      <c r="H17" s="38">
        <f>IF(OR(G17="",G17="FAUX"),0,IF(G17="G",3,IF(G17="N",2,1)))</f>
        <v>0</v>
      </c>
      <c r="I17" s="39" t="str">
        <f>IF(AND(D17&lt;&gt;0,D17&lt;&gt;""),E17/D17,"")</f>
        <v/>
      </c>
      <c r="J17" s="86" t="str">
        <f>IF(B13="","",B13)</f>
        <v/>
      </c>
      <c r="K17" s="87" t="str">
        <f>IF(C13="","",C13)</f>
        <v/>
      </c>
      <c r="L17" s="36"/>
      <c r="M17" s="36"/>
      <c r="N17" s="40"/>
      <c r="O17" s="40" t="str">
        <f>IF(OR($M17="",$L17="",$E17="",$D17=""),"",IF(OR(AND($I17&lt;1,$Q17&lt;1),Q17&gt;1),"FAUX",IF(I17&gt;1,"",IF(Q17=1,IF(I17=1,"N","G"),IF(I17=1,"P","FAUX")))))</f>
        <v/>
      </c>
      <c r="P17" s="41">
        <f>IF(OR(O17="",O17="FAUX"),0,IF(O17="G",3,IF(O17="N",2,1)))</f>
        <v>0</v>
      </c>
      <c r="Q17" s="42" t="str">
        <f>IF(AND(L17&lt;&gt;0,L17&lt;&gt;""),M17/L17,"")</f>
        <v/>
      </c>
    </row>
    <row r="18" spans="2:17" s="13" customFormat="1" ht="25.05" customHeight="1">
      <c r="B18" s="88" t="str">
        <f>IF(J11="","",J11)</f>
        <v/>
      </c>
      <c r="C18" s="89" t="str">
        <f>IF(K11="","",K11)</f>
        <v/>
      </c>
      <c r="D18" s="63"/>
      <c r="E18" s="63"/>
      <c r="F18" s="28"/>
      <c r="G18" s="28" t="str">
        <f>IF(OR($M18="",$L18="",$E18="",$D18=""),"",IF(OR(AND($I18&lt;1,$Q18&lt;1),I18&gt;1),"FAUX",IF(Q18&gt;1,"",IF(I18=1,IF(Q18=1,"N","G"),IF(Q18=1,"P","FAUX")))))</f>
        <v/>
      </c>
      <c r="H18" s="30">
        <f>IF(OR(G18="",G18="FAUX"),0,IF(G18="G",3,IF(G18="N",2,1)))</f>
        <v>0</v>
      </c>
      <c r="I18" s="24" t="str">
        <f>IF(AND(D18&lt;&gt;0,D18&lt;&gt;""),E18/D18,"")</f>
        <v/>
      </c>
      <c r="J18" s="90" t="str">
        <f>IF(J12="","",J12)</f>
        <v/>
      </c>
      <c r="K18" s="91" t="str">
        <f>IF(K12="","",K12)</f>
        <v/>
      </c>
      <c r="L18" s="63"/>
      <c r="M18" s="63"/>
      <c r="N18" s="29"/>
      <c r="O18" s="29" t="str">
        <f>IF(OR($M18="",$L18="",$E18="",$D18=""),"",IF(OR(AND($I18&lt;1,$Q18&lt;1),Q18&gt;1),"FAUX",IF(I18&gt;1,"",IF(Q18=1,IF(I18=1,"N","G"),IF(I18=1,"P","FAUX")))))</f>
        <v/>
      </c>
      <c r="P18" s="32">
        <f t="shared" ref="P18:P21" si="0">IF(OR(O18="",O18="FAUX"),0,IF(O18="G",3,IF(O18="N",2,1)))</f>
        <v>0</v>
      </c>
      <c r="Q18" s="26" t="str">
        <f>IF(AND(L18&lt;&gt;0,L18&lt;&gt;""),M18/L18,"")</f>
        <v/>
      </c>
    </row>
    <row r="19" spans="2:17" s="13" customFormat="1" ht="25.05" customHeight="1">
      <c r="B19" s="88" t="str">
        <f>IF(B11="","",B11)</f>
        <v/>
      </c>
      <c r="C19" s="89" t="str">
        <f>IF(C11="","",C11)</f>
        <v/>
      </c>
      <c r="D19" s="63"/>
      <c r="E19" s="63"/>
      <c r="F19" s="28"/>
      <c r="G19" s="28" t="str">
        <f>IF(OR($M19="",$L19="",$E19="",$D19=""),"",IF(OR(AND($I19&lt;1,$Q19&lt;1),I19&gt;1),"FAUX",IF(Q19&gt;1,"",IF(I19=1,IF(Q19=1,"N","G"),IF(Q19=1,"P","FAUX")))))</f>
        <v/>
      </c>
      <c r="H19" s="30">
        <f>IF(OR(G19="",G19="FAUX"),0,IF(G19="G",3,IF(G19="N",2,1)))</f>
        <v>0</v>
      </c>
      <c r="I19" s="24" t="str">
        <f>IF(AND(D19&lt;&gt;0,D19&lt;&gt;""),E19/D19,"")</f>
        <v/>
      </c>
      <c r="J19" s="90" t="str">
        <f>IF(OR(G17="",G17="FAUX"),"",IF(O17="G",IF(B12="","",B12),IF(AND(O17="N",L17&gt;=D17),IF(B12="","",B12),IF(AND(O17="N",L17&lt;D17),IF(B13="","",B13),IF(O17="P",IF(B13="","",B13),"")))))</f>
        <v/>
      </c>
      <c r="K19" s="91" t="str">
        <f>IF(J19="","",IF(J19=B12,C12,C13))</f>
        <v/>
      </c>
      <c r="L19" s="63"/>
      <c r="M19" s="63"/>
      <c r="N19" s="29"/>
      <c r="O19" s="29" t="str">
        <f>IF(OR($M19="",$L19="",$E19="",$D19=""),"",IF(OR(AND($I19&lt;1,$Q19&lt;1),Q19&gt;1),"FAUX",IF(I19&gt;1,"",IF(Q19=1,IF(I19=1,"N","G"),IF(I19=1,"P","FAUX")))))</f>
        <v/>
      </c>
      <c r="P19" s="32">
        <f t="shared" si="0"/>
        <v>0</v>
      </c>
      <c r="Q19" s="26" t="str">
        <f>IF(AND(L19&lt;&gt;0,L19&lt;&gt;""),M19/L19,"")</f>
        <v/>
      </c>
    </row>
    <row r="20" spans="2:17" s="13" customFormat="1" ht="25.05" customHeight="1">
      <c r="B20" s="88" t="str">
        <f>IF(OR(G17="",G17="FAUX"),"",IF(O17="G",IF(B13="","",B13),IF(AND(O17="N",L17&gt;=D17),IF(B13="","",B13),IF(AND(O17="N",L17&lt;D17),IF(B12="","",B12),IF(O17="P",IF(B12="","",B12),"")))))</f>
        <v/>
      </c>
      <c r="C20" s="89" t="str">
        <f>IF(M17="","",IF(B20=B13,C13,C12))</f>
        <v/>
      </c>
      <c r="D20" s="63"/>
      <c r="E20" s="63"/>
      <c r="F20" s="28"/>
      <c r="G20" s="28" t="str">
        <f>IF(OR($M20="",$L20="",$E20="",$D20=""),"",IF(OR(AND($I20&lt;1,$Q20&lt;1),I20&gt;1),"FAUX",IF(Q20&gt;1,"",IF(I20=1,IF(Q20=1,"N","G"),IF(Q20=1,"P","FAUX")))))</f>
        <v/>
      </c>
      <c r="H20" s="30">
        <f t="shared" ref="H20:H21" si="1">IF(OR(G20="",G20="FAUX"),0,IF(G20="G",3,IF(G20="N",2,1)))</f>
        <v>0</v>
      </c>
      <c r="I20" s="24" t="str">
        <f>IF(AND(D20&lt;&gt;0,D20&lt;&gt;""),E20/D20,"")</f>
        <v/>
      </c>
      <c r="J20" s="90" t="str">
        <f>IF(OR(G18="",G18="FAUX"),"",IF(O18="G",IF(J12="","",J12),IF(AND(O18="N",L18&gt;=D18),IF(J12="","",J12),IF(AND(O18="N",L18&lt;D18),IF(J11="","",J11),IF(O18="P",IF(J11="","",J11),"")))))</f>
        <v/>
      </c>
      <c r="K20" s="91" t="str">
        <f>IF(J20="","",IF(J20=B13,C13,C14))</f>
        <v/>
      </c>
      <c r="L20" s="63"/>
      <c r="M20" s="63"/>
      <c r="N20" s="29"/>
      <c r="O20" s="29" t="str">
        <f>IF(OR($M20="",$L20="",$E20="",$D20=""),"",IF(OR(AND($I20&lt;1,$Q20&lt;1),Q20&gt;1),"FAUX",IF(I20&gt;1,"",IF(Q20=1,IF(I20=1,"N","G"),IF(I20=1,"P","FAUX")))))</f>
        <v/>
      </c>
      <c r="P20" s="32">
        <f t="shared" si="0"/>
        <v>0</v>
      </c>
      <c r="Q20" s="26" t="str">
        <f>IF(AND(L20&lt;&gt;0,L20&lt;&gt;""),M20/L20,"")</f>
        <v/>
      </c>
    </row>
    <row r="21" spans="2:17" s="13" customFormat="1" ht="25.05" customHeight="1" thickBot="1">
      <c r="B21" s="76" t="str">
        <f>IF(B11="","",B11)</f>
        <v/>
      </c>
      <c r="C21" s="77" t="str">
        <f>IF(C11="","",C11)</f>
        <v/>
      </c>
      <c r="D21" s="64"/>
      <c r="E21" s="64"/>
      <c r="F21" s="33"/>
      <c r="G21" s="33" t="str">
        <f>IF(OR($M21="",$L21="",$E21="",$D21=""),"",IF(OR(AND($I21&lt;1,$Q21&lt;1),I21&gt;1),"FAUX",IF(Q21&gt;1,"",IF(I21=1,IF(Q21=1,"N","G"),IF(Q21=1,"P","FAUX")))))</f>
        <v/>
      </c>
      <c r="H21" s="31">
        <f t="shared" si="1"/>
        <v>0</v>
      </c>
      <c r="I21" s="25" t="str">
        <f>IF(AND(D21&lt;&gt;0,D21&lt;&gt;""),E21/D21,"")</f>
        <v/>
      </c>
      <c r="J21" s="78" t="str">
        <f>IF(OR(G18="",G18="FAUX"),"",IF(O18="G",IF(J11="","",J11),IF(AND(O18="N",L18&gt;=D18),IF(J11="","",J11),IF(AND(O18="N",L18&lt;D18),IF(J12="","",J12),IF(O18="P",IF(J12="","",J12),"")))))</f>
        <v/>
      </c>
      <c r="K21" s="79" t="str">
        <f t="shared" ref="K21" si="2">IF(K20="","",IF(K20=K12,K13,K12))</f>
        <v/>
      </c>
      <c r="L21" s="64"/>
      <c r="M21" s="64"/>
      <c r="N21" s="34"/>
      <c r="O21" s="34" t="str">
        <f>IF(OR($M21="",$L21="",$E21="",$D21=""),"",IF(OR(AND($I21&lt;1,$Q21&lt;1),Q21&gt;1),"FAUX",IF(I21&gt;1,"",IF(Q21=1,IF(I21=1,"N","G"),IF(I21=1,"P","FAUX")))))</f>
        <v/>
      </c>
      <c r="P21" s="35">
        <f t="shared" si="0"/>
        <v>0</v>
      </c>
      <c r="Q21" s="27" t="str">
        <f>IF(AND(L21&lt;&gt;0,L21&lt;&gt;""),M21/L21,"")</f>
        <v/>
      </c>
    </row>
    <row r="22" spans="2:17" ht="25.05" customHeight="1" thickBot="1">
      <c r="B22" s="5"/>
      <c r="C22" s="6"/>
      <c r="D22" s="1"/>
      <c r="E22" s="3"/>
      <c r="F22" s="7"/>
      <c r="G22" s="2"/>
      <c r="H22" s="2"/>
      <c r="I22" s="8"/>
      <c r="J22" s="8"/>
      <c r="K22" s="8"/>
      <c r="L22" s="8"/>
      <c r="M22" s="8"/>
    </row>
    <row r="23" spans="2:17" ht="25.05" customHeight="1" thickBot="1">
      <c r="B23" s="128" t="s">
        <v>4</v>
      </c>
      <c r="C23" s="129"/>
      <c r="D23" s="129"/>
      <c r="E23" s="129"/>
      <c r="F23" s="129"/>
      <c r="G23" s="129"/>
      <c r="H23" s="129"/>
      <c r="I23" s="130"/>
      <c r="J23" s="128" t="s">
        <v>46</v>
      </c>
      <c r="K23" s="129"/>
      <c r="L23" s="129"/>
      <c r="M23" s="129"/>
      <c r="N23" s="129"/>
      <c r="O23" s="129"/>
      <c r="P23" s="129"/>
      <c r="Q23" s="130"/>
    </row>
    <row r="24" spans="2:17" ht="10.050000000000001" customHeight="1" thickBot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</row>
    <row r="25" spans="2:17" s="12" customFormat="1" ht="34.5" customHeight="1" thickBot="1">
      <c r="B25" s="100" t="s">
        <v>76</v>
      </c>
      <c r="C25" s="101"/>
      <c r="D25" s="102" t="s">
        <v>1</v>
      </c>
      <c r="E25" s="101"/>
      <c r="F25" s="49" t="s">
        <v>81</v>
      </c>
      <c r="G25" s="49" t="s">
        <v>80</v>
      </c>
      <c r="H25" s="50" t="s">
        <v>79</v>
      </c>
      <c r="I25" s="51" t="s">
        <v>73</v>
      </c>
      <c r="J25" s="100" t="s">
        <v>76</v>
      </c>
      <c r="K25" s="101"/>
      <c r="L25" s="102" t="s">
        <v>1</v>
      </c>
      <c r="M25" s="101"/>
      <c r="N25" s="49" t="s">
        <v>81</v>
      </c>
      <c r="O25" s="49" t="s">
        <v>80</v>
      </c>
      <c r="P25" s="50" t="s">
        <v>79</v>
      </c>
      <c r="Q25" s="51" t="s">
        <v>73</v>
      </c>
    </row>
    <row r="26" spans="2:17" s="13" customFormat="1" ht="25.05" customHeight="1">
      <c r="B26" s="110"/>
      <c r="C26" s="111"/>
      <c r="D26" s="114" t="str">
        <f>IF(B26="","",VLOOKUP(B26,Menus!$I$2:$J$19,2,FALSE))</f>
        <v/>
      </c>
      <c r="E26" s="114"/>
      <c r="F26" s="58" t="str">
        <f>IF(B26&lt;&gt;"",IF(H34&gt;0,D34,0)+IF(H36&gt;0,D36,0),"")</f>
        <v/>
      </c>
      <c r="G26" s="58" t="str">
        <f>IF(B26&lt;&gt;"",IF(H34&gt;0,E34,0)+IF(H36&gt;0,E36,0),"")</f>
        <v/>
      </c>
      <c r="H26" s="59" t="str">
        <f>IF(B26&lt;&gt;"",H36+H34,"")</f>
        <v/>
      </c>
      <c r="I26" s="60" t="str">
        <f>IF(AND(B26&lt;&gt;"",F26&lt;&gt;0),G26/F26,"")</f>
        <v/>
      </c>
      <c r="J26" s="110"/>
      <c r="K26" s="111"/>
      <c r="L26" s="114" t="str">
        <f>IF(J26="","",VLOOKUP(J26,Menus!$I$2:$J$19,2,FALSE))</f>
        <v/>
      </c>
      <c r="M26" s="114"/>
      <c r="N26" s="58" t="str">
        <f>IF(J26&lt;&gt;"",IF(H33&gt;0,D33+IF(J35=J26,IF(P35&gt;0,L35,0),IF(P36&gt;0,L36,0)),0),"")</f>
        <v/>
      </c>
      <c r="O26" s="58" t="str">
        <f>IF(J26&lt;&gt;"",IF(H33&gt;0,E33+IF(J35=J26,IF(P35&gt;0,M35,0),IF(P36&gt;0,M36,0)),0),"")</f>
        <v/>
      </c>
      <c r="P26" s="59" t="str">
        <f>IF(J26&lt;&gt;"",H33+IF(J35=J26,P35,P36),"")</f>
        <v/>
      </c>
      <c r="Q26" s="60" t="str">
        <f>IF(AND(J26&lt;&gt;"",N26&lt;&gt;0),O26/N26,"")</f>
        <v/>
      </c>
    </row>
    <row r="27" spans="2:17" s="13" customFormat="1" ht="25.05" customHeight="1" thickBot="1">
      <c r="B27" s="112"/>
      <c r="C27" s="113"/>
      <c r="D27" s="115" t="str">
        <f>IF(B27="","",VLOOKUP(B27,Menus!$I$2:$J$19,2,FALSE))</f>
        <v/>
      </c>
      <c r="E27" s="115"/>
      <c r="F27" s="55" t="str">
        <f>IF(B27&lt;&gt;"",IF(H32&gt;0,D32+IF(J34=B27,IF(P34&gt;0,L34,0),IF(H35&gt;0,D35,0)),0),"")</f>
        <v/>
      </c>
      <c r="G27" s="55" t="str">
        <f>IF(B27&lt;&gt;"",IF(H32&gt;0,E32+IF(J34=B27,IF(P34&gt;0,M34,0),IF(H35&gt;0,E35,0)),0),"")</f>
        <v/>
      </c>
      <c r="H27" s="56" t="str">
        <f>IF(B27&lt;&gt;"",H32+IF(J34=B27,P34,H35),"")</f>
        <v/>
      </c>
      <c r="I27" s="57" t="str">
        <f>IF(AND(B27&lt;&gt;"",F27&lt;&gt;0),G27/F27,"")</f>
        <v/>
      </c>
      <c r="J27" s="93"/>
      <c r="K27" s="94"/>
      <c r="L27" s="92" t="str">
        <f>IF(J27="","",VLOOKUP(J27,Menus!$I$2:$J$19,2,FALSE))</f>
        <v/>
      </c>
      <c r="M27" s="92"/>
      <c r="N27" s="52" t="str">
        <f>IF(J27&lt;&gt;"",IF(H33&gt;0,L33+IF(J35=J26,IF(P36&gt;0,L36,0),IF(P35&gt;0,L35,0)),0),"")</f>
        <v/>
      </c>
      <c r="O27" s="52" t="str">
        <f>IF(J27&lt;&gt;"",IF(H33&gt;0,M33+IF(J35=J26,IF(P36&gt;0,M36,0),IF(P35&gt;0,M35,0)),0),"")</f>
        <v/>
      </c>
      <c r="P27" s="53" t="str">
        <f>IF(J27&lt;&gt;"",P33+IF(J35=J27,P35,P36),"")</f>
        <v/>
      </c>
      <c r="Q27" s="54" t="str">
        <f>IF(AND(J27&lt;&gt;"",N27&lt;&gt;0),O27/N27,"")</f>
        <v/>
      </c>
    </row>
    <row r="28" spans="2:17" s="13" customFormat="1" ht="25.05" customHeight="1" thickBot="1">
      <c r="B28" s="93"/>
      <c r="C28" s="94"/>
      <c r="D28" s="92" t="str">
        <f>IF(B28="","",VLOOKUP(B28,Menus!$I$2:$J$19,2,FALSE))</f>
        <v/>
      </c>
      <c r="E28" s="92"/>
      <c r="F28" s="52" t="str">
        <f>IF(B28&lt;&gt;"",IF(H32&gt;0,L32+IF(J34=B27,IF(H35&gt;0,D35,0),IF(P34&gt;0,L34,0)),0),"")</f>
        <v/>
      </c>
      <c r="G28" s="52" t="str">
        <f>IF(B28&lt;&gt;"",IF(H32&gt;0,M32+IF(J34=B27,IF(H35&gt;0,E35,0),IF(P34&gt;0,M34,0)),0),"")</f>
        <v/>
      </c>
      <c r="H28" s="53" t="str">
        <f>IF(B28&lt;&gt;"",P32+IF(J34=B28,P34,H35),"")</f>
        <v/>
      </c>
      <c r="I28" s="54" t="str">
        <f>IF(AND(B28&lt;&gt;"",F28&lt;&gt;0),G28/F28,"")</f>
        <v/>
      </c>
      <c r="J28" s="67"/>
      <c r="K28" s="67"/>
      <c r="L28" s="125"/>
      <c r="M28" s="125"/>
      <c r="N28" s="125"/>
      <c r="O28" s="126"/>
      <c r="P28" s="126"/>
      <c r="Q28" s="127"/>
    </row>
    <row r="29" spans="2:17" ht="10.050000000000001" customHeight="1">
      <c r="B29" s="14"/>
      <c r="D29" s="124"/>
      <c r="E29" s="124"/>
      <c r="F29" s="124"/>
      <c r="J29" s="95"/>
      <c r="K29" s="95"/>
      <c r="L29" s="95"/>
      <c r="M29" s="21"/>
      <c r="Q29" s="15"/>
    </row>
    <row r="30" spans="2:17" ht="40.950000000000003" customHeight="1" thickBot="1">
      <c r="B30" s="73" t="s">
        <v>92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</row>
    <row r="31" spans="2:17" ht="30" customHeight="1" thickBot="1">
      <c r="B31" s="122" t="s">
        <v>74</v>
      </c>
      <c r="C31" s="123"/>
      <c r="D31" s="43" t="s">
        <v>83</v>
      </c>
      <c r="E31" s="43" t="s">
        <v>82</v>
      </c>
      <c r="F31" s="65"/>
      <c r="G31" s="43" t="s">
        <v>5</v>
      </c>
      <c r="H31" s="44" t="s">
        <v>0</v>
      </c>
      <c r="I31" s="45" t="s">
        <v>73</v>
      </c>
      <c r="J31" s="120" t="s">
        <v>75</v>
      </c>
      <c r="K31" s="121"/>
      <c r="L31" s="46" t="s">
        <v>83</v>
      </c>
      <c r="M31" s="46" t="s">
        <v>82</v>
      </c>
      <c r="N31" s="66"/>
      <c r="O31" s="46" t="s">
        <v>5</v>
      </c>
      <c r="P31" s="47" t="s">
        <v>0</v>
      </c>
      <c r="Q31" s="48" t="s">
        <v>73</v>
      </c>
    </row>
    <row r="32" spans="2:17" s="13" customFormat="1" ht="25.05" customHeight="1">
      <c r="B32" s="116" t="str">
        <f>IF(B27="","",B27)</f>
        <v/>
      </c>
      <c r="C32" s="117"/>
      <c r="D32" s="36"/>
      <c r="E32" s="36"/>
      <c r="F32" s="37"/>
      <c r="G32" s="37" t="str">
        <f>IF(OR($M32="",$L32="",$E32="",$D32=""),"",IF(OR(AND($I32&lt;1,$Q32&lt;1),I32&gt;1),"FAUX",IF(Q32&gt;1,"",IF(I32=1,IF(Q32=1,"N","G"),IF(Q32=1,"P","FAUX")))))</f>
        <v/>
      </c>
      <c r="H32" s="38">
        <f>IF(OR(G32="",G32="FAUX"),0,IF(G32="G",3,IF(G32="N",2,1)))</f>
        <v>0</v>
      </c>
      <c r="I32" s="39" t="str">
        <f>IF(AND(D32&lt;&gt;0,D32&lt;&gt;""),E32/D32,"")</f>
        <v/>
      </c>
      <c r="J32" s="118" t="str">
        <f>IF(B28="","",B28)</f>
        <v/>
      </c>
      <c r="K32" s="119"/>
      <c r="L32" s="36"/>
      <c r="M32" s="36"/>
      <c r="N32" s="40"/>
      <c r="O32" s="40" t="str">
        <f>IF(OR($M32="",$L32="",$E32="",$D32=""),"",IF(OR(AND($I32&lt;1,$Q32&lt;1),Q32&gt;1),"FAUX",IF(I32&gt;1,"",IF(Q32=1,IF(I32=1,"N","G"),IF(I32=1,"P","FAUX")))))</f>
        <v/>
      </c>
      <c r="P32" s="41">
        <f>IF(OR(O32="",O32="FAUX"),0,IF(O32="G",3,IF(O32="N",2,1)))</f>
        <v>0</v>
      </c>
      <c r="Q32" s="42" t="str">
        <f>IF(AND(L32&lt;&gt;0,L32&lt;&gt;""),M32/L32,"")</f>
        <v/>
      </c>
    </row>
    <row r="33" spans="2:17" s="13" customFormat="1" ht="25.05" customHeight="1">
      <c r="B33" s="88" t="str">
        <f>IF(J26="","",J26)</f>
        <v/>
      </c>
      <c r="C33" s="89"/>
      <c r="D33" s="63"/>
      <c r="E33" s="63"/>
      <c r="F33" s="28"/>
      <c r="G33" s="28" t="str">
        <f>IF(OR($M33="",$L33="",$E33="",$D33=""),"",IF(OR(AND($I33&lt;1,$Q33&lt;1),I33&gt;1),"FAUX",IF(Q33&gt;1,"",IF(I33=1,IF(Q33=1,"N","G"),IF(Q33=1,"P","FAUX")))))</f>
        <v/>
      </c>
      <c r="H33" s="30">
        <f>IF(OR(G33="",G33="FAUX"),0,IF(G33="G",3,IF(G33="N",2,1)))</f>
        <v>0</v>
      </c>
      <c r="I33" s="24" t="str">
        <f>IF(AND(D33&lt;&gt;0,D33&lt;&gt;""),E33/D33,"")</f>
        <v/>
      </c>
      <c r="J33" s="90" t="str">
        <f>IF(J27="","",J27)</f>
        <v/>
      </c>
      <c r="K33" s="91"/>
      <c r="L33" s="63"/>
      <c r="M33" s="63"/>
      <c r="N33" s="29"/>
      <c r="O33" s="29" t="str">
        <f>IF(OR($M33="",$L33="",$E33="",$D33=""),"",IF(OR(AND($I33&lt;1,$Q33&lt;1),Q33&gt;1),"FAUX",IF(I33&gt;1,"",IF(Q33=1,IF(I33=1,"N","G"),IF(I33=1,"P","FAUX")))))</f>
        <v/>
      </c>
      <c r="P33" s="32">
        <f t="shared" ref="P33:P36" si="3">IF(OR(O33="",O33="FAUX"),0,IF(O33="G",3,IF(O33="N",2,1)))</f>
        <v>0</v>
      </c>
      <c r="Q33" s="26" t="str">
        <f>IF(AND(L33&lt;&gt;0,L33&lt;&gt;""),M33/L33,"")</f>
        <v/>
      </c>
    </row>
    <row r="34" spans="2:17" s="13" customFormat="1" ht="25.05" customHeight="1">
      <c r="B34" s="88" t="str">
        <f>IF(B26="","",B26)</f>
        <v/>
      </c>
      <c r="C34" s="89" t="str">
        <f>IF(C26="","",C26)</f>
        <v/>
      </c>
      <c r="D34" s="63"/>
      <c r="E34" s="63"/>
      <c r="F34" s="28"/>
      <c r="G34" s="28" t="str">
        <f>IF(OR($M34="",$L34="",$E34="",$D34=""),"",IF(OR(AND($I34&lt;1,$Q34&lt;1),I34&gt;1),"FAUX",IF(Q34&gt;1,"",IF(I34=1,IF(Q34=1,"N","G"),IF(Q34=1,"P","FAUX")))))</f>
        <v/>
      </c>
      <c r="H34" s="30">
        <f>IF(OR(G34="",G34="FAUX"),0,IF(G34="G",3,IF(G34="N",2,1)))</f>
        <v>0</v>
      </c>
      <c r="I34" s="24" t="str">
        <f>IF(AND(D34&lt;&gt;0,D34&lt;&gt;""),E34/D34,"")</f>
        <v/>
      </c>
      <c r="J34" s="90" t="str">
        <f>IF(OR(G32="",G32="FAUX"),"",IF(O32="G",IF(B27="","",B27),IF(AND(O32="N",L32&gt;=D32),IF(B27="","",B27),IF(AND(O32="N",L32&lt;D32),IF(B28="","",B28),IF(O32="P",IF(B28="","",B28),"")))))</f>
        <v/>
      </c>
      <c r="K34" s="91" t="str">
        <f>IF(J34="","",IF(J34=B27,C27,C28))</f>
        <v/>
      </c>
      <c r="L34" s="63"/>
      <c r="M34" s="63"/>
      <c r="N34" s="29"/>
      <c r="O34" s="29" t="str">
        <f>IF(OR($M34="",$L34="",$E34="",$D34=""),"",IF(OR(AND($I34&lt;1,$Q34&lt;1),Q34&gt;1),"FAUX",IF(I34&gt;1,"",IF(Q34=1,IF(I34=1,"N","G"),IF(I34=1,"P","FAUX")))))</f>
        <v/>
      </c>
      <c r="P34" s="32">
        <f t="shared" si="3"/>
        <v>0</v>
      </c>
      <c r="Q34" s="26" t="str">
        <f>IF(AND(L34&lt;&gt;0,L34&lt;&gt;""),M34/L34,"")</f>
        <v/>
      </c>
    </row>
    <row r="35" spans="2:17" s="13" customFormat="1" ht="25.05" customHeight="1">
      <c r="B35" s="88" t="str">
        <f>IF(OR(G32="",G32="FAUX"),"",IF(O32="G",IF(B28="","",B28),IF(AND(O32="N",L32&gt;=D32),IF(B28="","",B28),IF(AND(O32="N",L32&lt;D32),IF(B27="","",B27),IF(O32="P",IF(B27="","",B27),"")))))</f>
        <v/>
      </c>
      <c r="C35" s="89"/>
      <c r="D35" s="63"/>
      <c r="E35" s="63"/>
      <c r="F35" s="28"/>
      <c r="G35" s="28" t="str">
        <f>IF(OR($M35="",$L35="",$E35="",$D35=""),"",IF(OR(AND($I35&lt;1,$Q35&lt;1),I35&gt;1),"FAUX",IF(Q35&gt;1,"",IF(I35=1,IF(Q35=1,"N","G"),IF(Q35=1,"P","FAUX")))))</f>
        <v/>
      </c>
      <c r="H35" s="30">
        <f t="shared" ref="H35:H36" si="4">IF(OR(G35="",G35="FAUX"),0,IF(G35="G",3,IF(G35="N",2,1)))</f>
        <v>0</v>
      </c>
      <c r="I35" s="24" t="str">
        <f>IF(AND(D35&lt;&gt;0,D35&lt;&gt;""),E35/D35,"")</f>
        <v/>
      </c>
      <c r="J35" s="90" t="str">
        <f>IF(OR(G33="",G33="FAUX"),"",IF(O33="G",IF(J27="","",J27),IF(AND(O33="N",L33&gt;=D33),IF(J27="","",J27),IF(AND(O33="N",L33&lt;D33),IF(J26="","",J26),IF(O33="P",IF(J26="","",J26),"")))))</f>
        <v/>
      </c>
      <c r="K35" s="91"/>
      <c r="L35" s="63"/>
      <c r="M35" s="63"/>
      <c r="N35" s="29"/>
      <c r="O35" s="29" t="str">
        <f>IF(OR($M35="",$L35="",$E35="",$D35=""),"",IF(OR(AND($I35&lt;1,$Q35&lt;1),Q35&gt;1),"FAUX",IF(I35&gt;1,"",IF(Q35=1,IF(I35=1,"N","G"),IF(I35=1,"P","FAUX")))))</f>
        <v/>
      </c>
      <c r="P35" s="32">
        <f t="shared" si="3"/>
        <v>0</v>
      </c>
      <c r="Q35" s="26" t="str">
        <f>IF(AND(L35&lt;&gt;0,L35&lt;&gt;""),M35/L35,"")</f>
        <v/>
      </c>
    </row>
    <row r="36" spans="2:17" s="13" customFormat="1" ht="25.05" customHeight="1" thickBot="1">
      <c r="B36" s="76" t="str">
        <f>IF(B26="","",B26)</f>
        <v/>
      </c>
      <c r="C36" s="77"/>
      <c r="D36" s="64"/>
      <c r="E36" s="64"/>
      <c r="F36" s="33"/>
      <c r="G36" s="33" t="str">
        <f>IF(OR($M36="",$L36="",$E36="",$D36=""),"",IF(OR(AND($I36&lt;1,$Q36&lt;1),I36&gt;1),"FAUX",IF(Q36&gt;1,"",IF(I36=1,IF(Q36=1,"N","G"),IF(Q36=1,"P","FAUX")))))</f>
        <v/>
      </c>
      <c r="H36" s="31">
        <f t="shared" si="4"/>
        <v>0</v>
      </c>
      <c r="I36" s="25" t="str">
        <f>IF(AND(D36&lt;&gt;0,D36&lt;&gt;""),E36/D36,"")</f>
        <v/>
      </c>
      <c r="J36" s="78" t="str">
        <f>IF(OR(G33="",G33="FAUX"),"",IF(O33="G",IF(J26="","",J26),IF(AND(O33="N",L33&gt;=D33),IF(J26="","",J26),IF(AND(O33="N",L33&lt;D33),IF(J27="","",J27),IF(O33="P",IF(J27="","",J27),"")))))</f>
        <v/>
      </c>
      <c r="K36" s="79"/>
      <c r="L36" s="64"/>
      <c r="M36" s="64"/>
      <c r="N36" s="34"/>
      <c r="O36" s="34" t="str">
        <f>IF(OR($M36="",$L36="",$E36="",$D36=""),"",IF(OR(AND($I36&lt;1,$Q36&lt;1),Q36&gt;1),"FAUX",IF(I36&gt;1,"",IF(Q36=1,IF(I36=1,"N","G"),IF(I36=1,"P","FAUX")))))</f>
        <v/>
      </c>
      <c r="P36" s="35">
        <f t="shared" si="3"/>
        <v>0</v>
      </c>
      <c r="Q36" s="27" t="str">
        <f>IF(AND(L36&lt;&gt;0,L36&lt;&gt;""),M36/L36,"")</f>
        <v/>
      </c>
    </row>
    <row r="37" spans="2:17" ht="25.05" customHeight="1">
      <c r="B37" s="5"/>
      <c r="C37" s="6"/>
      <c r="D37" s="1"/>
      <c r="E37" s="3"/>
      <c r="F37" s="7"/>
      <c r="G37" s="2"/>
      <c r="H37" s="2"/>
      <c r="I37" s="8"/>
      <c r="J37" s="8"/>
      <c r="K37" s="8"/>
      <c r="L37" s="8"/>
      <c r="M37" s="8"/>
    </row>
    <row r="38" spans="2:17" ht="25.05" customHeight="1" thickBot="1">
      <c r="B38" s="72" t="s">
        <v>90</v>
      </c>
      <c r="C38" s="6"/>
      <c r="D38" s="1"/>
      <c r="E38" s="3"/>
      <c r="F38" s="7"/>
      <c r="G38" s="2"/>
      <c r="H38" s="2"/>
      <c r="I38" s="8"/>
      <c r="J38" s="8"/>
      <c r="K38" s="8"/>
      <c r="L38" s="8"/>
      <c r="M38" s="8"/>
    </row>
    <row r="39" spans="2:17" ht="25.05" customHeight="1" thickBot="1">
      <c r="B39" s="107" t="s">
        <v>72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  <row r="40" spans="2:17" ht="10.050000000000001" customHeight="1" thickBot="1">
      <c r="B40" s="14"/>
      <c r="D40" s="95"/>
      <c r="E40" s="95"/>
      <c r="F40" s="95"/>
      <c r="J40" s="95"/>
      <c r="K40" s="95"/>
      <c r="L40" s="95"/>
      <c r="M40" s="21"/>
      <c r="Q40" s="15"/>
    </row>
    <row r="41" spans="2:17" s="12" customFormat="1" ht="34.049999999999997" customHeight="1" thickBot="1">
      <c r="B41" s="100" t="s">
        <v>76</v>
      </c>
      <c r="C41" s="101"/>
      <c r="D41" s="102" t="s">
        <v>1</v>
      </c>
      <c r="E41" s="101"/>
      <c r="F41" s="49" t="s">
        <v>81</v>
      </c>
      <c r="G41" s="49" t="s">
        <v>80</v>
      </c>
      <c r="H41" s="50" t="s">
        <v>79</v>
      </c>
      <c r="I41" s="51" t="s">
        <v>73</v>
      </c>
      <c r="J41" s="21"/>
      <c r="K41" s="21"/>
      <c r="L41" s="21"/>
      <c r="M41" s="21"/>
      <c r="N41" s="21"/>
      <c r="Q41" s="16"/>
    </row>
    <row r="42" spans="2:17" s="13" customFormat="1" ht="25.05" customHeight="1">
      <c r="B42" s="110"/>
      <c r="C42" s="111"/>
      <c r="D42" s="114" t="str">
        <f>IF(B42="","",VLOOKUP(B42,Menus!$I$2:$J$19,2,FALSE))</f>
        <v/>
      </c>
      <c r="E42" s="114"/>
      <c r="F42" s="68" t="str">
        <f>IF(B42&lt;&gt;"",IF(H49&gt;0,D49,0)+IF(H50&gt;0,D50,0),"")</f>
        <v/>
      </c>
      <c r="G42" s="68" t="str">
        <f>IF(B42&lt;&gt;"",IF(H49&gt;0,E49,0)+IF(H50&gt;0,E50,0),"")</f>
        <v/>
      </c>
      <c r="H42" s="69" t="str">
        <f>IF(B42&lt;&gt;"",H49+H50,"")</f>
        <v/>
      </c>
      <c r="I42" s="70" t="str">
        <f>IF(AND(B42&lt;&gt;"",F42&lt;&gt;0),G42/F42,"")</f>
        <v/>
      </c>
      <c r="J42" s="67"/>
      <c r="K42" s="67"/>
      <c r="L42" s="67"/>
      <c r="M42" s="67"/>
      <c r="N42" s="67"/>
      <c r="Q42" s="17"/>
    </row>
    <row r="43" spans="2:17" s="13" customFormat="1" ht="25.05" customHeight="1">
      <c r="B43" s="112"/>
      <c r="C43" s="113"/>
      <c r="D43" s="115" t="str">
        <f>IF(B43="","",VLOOKUP(B43,Menus!$I$2:$J$19,2,FALSE))</f>
        <v/>
      </c>
      <c r="E43" s="115"/>
      <c r="F43" s="55" t="str">
        <f>IF(B43&lt;&gt;"",IF(H48&gt;0,D48+IF(J49=B43,IF(P49&gt;0,L49,0),IF(P50&gt;0,L50,0)),0),"")</f>
        <v/>
      </c>
      <c r="G43" s="55" t="str">
        <f>IF(B43&lt;&gt;"",IF(H48&gt;0,E48+IF(J49=B43,IF(P49&gt;0,M49,0),IF(P50&gt;0,M50,0)),0),"")</f>
        <v/>
      </c>
      <c r="H43" s="56" t="str">
        <f>IF(B43&lt;&gt;"",H48+IF(J49=B43,P49,P50),"")</f>
        <v/>
      </c>
      <c r="I43" s="57" t="str">
        <f>IF(AND(B43&lt;&gt;"",F43&lt;&gt;0),G43/F43,"")</f>
        <v/>
      </c>
      <c r="J43" s="67"/>
      <c r="K43" s="67"/>
      <c r="L43" s="67"/>
      <c r="M43" s="67"/>
      <c r="N43" s="67"/>
      <c r="Q43" s="17"/>
    </row>
    <row r="44" spans="2:17" s="13" customFormat="1" ht="25.05" customHeight="1" thickBot="1">
      <c r="B44" s="93"/>
      <c r="C44" s="94"/>
      <c r="D44" s="92" t="str">
        <f>IF(B44="","",VLOOKUP(B44,Menus!$I$2:$J$19,2,FALSE))</f>
        <v/>
      </c>
      <c r="E44" s="92"/>
      <c r="F44" s="52" t="str">
        <f>IF(B44&lt;&gt;"",IF(H48&gt;0,L48+IF(J49=B43,IF(P50&gt;0,L50,0),IF(P49&gt;0,L49,0)),0),"")</f>
        <v/>
      </c>
      <c r="G44" s="52" t="str">
        <f>IF(B44&lt;&gt;"",IF(H48&gt;0,M48+IF(J49=B43,IF(P50&gt;0,M50,0),IF(P49&gt;0,M49,0)),0),"")</f>
        <v/>
      </c>
      <c r="H44" s="53" t="str">
        <f>IF(B44&lt;&gt;"",P48+IF(J49=B44,P49,P50),"")</f>
        <v/>
      </c>
      <c r="I44" s="54" t="str">
        <f>IF(AND(B44&lt;&gt;"",F44&lt;&gt;0),G44/F44,"")</f>
        <v/>
      </c>
      <c r="J44" s="67"/>
      <c r="K44" s="67"/>
      <c r="L44" s="67"/>
      <c r="M44" s="67"/>
      <c r="N44" s="67"/>
      <c r="Q44" s="17"/>
    </row>
    <row r="45" spans="2:17" ht="10.050000000000001" customHeight="1">
      <c r="B45" s="14"/>
      <c r="D45" s="95"/>
      <c r="E45" s="95"/>
      <c r="F45" s="95"/>
      <c r="J45" s="95"/>
      <c r="K45" s="95"/>
      <c r="L45" s="95"/>
      <c r="M45" s="21"/>
      <c r="Q45" s="15"/>
    </row>
    <row r="46" spans="2:17" ht="40.950000000000003" customHeight="1" thickBot="1">
      <c r="B46" s="73" t="s">
        <v>77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</row>
    <row r="47" spans="2:17" ht="30" customHeight="1" thickBot="1">
      <c r="B47" s="80" t="s">
        <v>74</v>
      </c>
      <c r="C47" s="81"/>
      <c r="D47" s="43" t="s">
        <v>83</v>
      </c>
      <c r="E47" s="43" t="s">
        <v>82</v>
      </c>
      <c r="F47" s="65"/>
      <c r="G47" s="43" t="s">
        <v>5</v>
      </c>
      <c r="H47" s="44" t="s">
        <v>0</v>
      </c>
      <c r="I47" s="45" t="s">
        <v>73</v>
      </c>
      <c r="J47" s="82" t="s">
        <v>75</v>
      </c>
      <c r="K47" s="83"/>
      <c r="L47" s="46" t="s">
        <v>83</v>
      </c>
      <c r="M47" s="46" t="s">
        <v>82</v>
      </c>
      <c r="N47" s="66"/>
      <c r="O47" s="46" t="s">
        <v>5</v>
      </c>
      <c r="P47" s="47" t="s">
        <v>0</v>
      </c>
      <c r="Q47" s="48" t="s">
        <v>73</v>
      </c>
    </row>
    <row r="48" spans="2:17" s="13" customFormat="1" ht="25.05" customHeight="1">
      <c r="B48" s="84" t="str">
        <f>IF(B43="","",B43)</f>
        <v/>
      </c>
      <c r="C48" s="85"/>
      <c r="D48" s="36"/>
      <c r="E48" s="36"/>
      <c r="F48" s="37"/>
      <c r="G48" s="37" t="str">
        <f>IF(OR($M48="",$L48="",$E48="",$D48=""),"",IF(OR(AND($I48&lt;1,$Q48&lt;1),I48&gt;1),"FAUX",IF(Q48&gt;1,"",IF(I48=1,IF(Q48=1,"N","G"),IF(Q48=1,"P","FAUX")))))</f>
        <v/>
      </c>
      <c r="H48" s="38">
        <f>IF(OR(G48="",G48="FAUX"),0,IF(G48="G",3,IF(G48="N",2,1)))</f>
        <v>0</v>
      </c>
      <c r="I48" s="39" t="str">
        <f>IF(AND(D48&lt;&gt;0,D48&lt;&gt;""),E48/D48,"")</f>
        <v/>
      </c>
      <c r="J48" s="86" t="str">
        <f>IF(B44="","",B44)</f>
        <v/>
      </c>
      <c r="K48" s="87"/>
      <c r="L48" s="36"/>
      <c r="M48" s="36"/>
      <c r="N48" s="40"/>
      <c r="O48" s="40" t="str">
        <f>IF(OR($M48="",$L48="",$E48="",$D48=""),"",IF(OR(AND($I48&lt;1,$Q48&lt;1),Q48&gt;1),"FAUX",IF(I48&gt;1,"",IF(Q48=1,IF(I48=1,"N","G"),IF(I48=1,"P","FAUX")))))</f>
        <v/>
      </c>
      <c r="P48" s="41">
        <f>IF(OR(O48="",O48="FAUX"),0,IF(O48="G",3,IF(O48="N",2,1)))</f>
        <v>0</v>
      </c>
      <c r="Q48" s="42" t="str">
        <f>IF(AND(L48&lt;&gt;0,L48&lt;&gt;""),M48/L48,"")</f>
        <v/>
      </c>
    </row>
    <row r="49" spans="2:17" s="13" customFormat="1" ht="25.05" customHeight="1">
      <c r="B49" s="88" t="str">
        <f>IF(B42="","",B42)</f>
        <v/>
      </c>
      <c r="C49" s="89"/>
      <c r="D49" s="63"/>
      <c r="E49" s="63"/>
      <c r="F49" s="28"/>
      <c r="G49" s="28" t="str">
        <f>IF(OR($M49="",$L49="",$E49="",$D49=""),"",IF(OR(AND($I49&lt;1,$Q49&lt;1),I49&gt;1),"FAUX",IF(Q49&gt;1,"",IF(I49=1,IF(Q49=1,"N","G"),IF(Q49=1,"P","FAUX")))))</f>
        <v/>
      </c>
      <c r="H49" s="30">
        <f>IF(OR(G49="",G49="FAUX"),0,IF(G49="G",3,IF(G49="N",2,1)))</f>
        <v>0</v>
      </c>
      <c r="I49" s="24" t="str">
        <f>IF(AND(D49&lt;&gt;0,D49&lt;&gt;""),E49/D49,"")</f>
        <v/>
      </c>
      <c r="J49" s="90" t="str">
        <f>IF(OR(G48="",G48="FAUX"),"",IF(O48="G",IF(B43="","",B43),IF(AND(O48="N",L48&gt;=D48),IF(B43="","",B43),IF(AND(O48="N",L48&lt;D48),IF(B44="","",B44),IF(O48="P",IF(B44="","",B44),"")))))</f>
        <v/>
      </c>
      <c r="K49" s="91"/>
      <c r="L49" s="63"/>
      <c r="M49" s="63"/>
      <c r="N49" s="29"/>
      <c r="O49" s="29" t="str">
        <f>IF(OR($M49="",$L49="",$E49="",$D49=""),"",IF(OR(AND($I49&lt;1,$Q49&lt;1),Q49&gt;1),"FAUX",IF(I49&gt;1,"",IF(Q49=1,IF(I49=1,"N","G"),IF(I49=1,"P","FAUX")))))</f>
        <v/>
      </c>
      <c r="P49" s="32">
        <f t="shared" ref="P49:P50" si="5">IF(OR(O49="",O49="FAUX"),0,IF(O49="G",3,IF(O49="N",2,1)))</f>
        <v>0</v>
      </c>
      <c r="Q49" s="26" t="str">
        <f>IF(AND(L49&lt;&gt;0,L49&lt;&gt;""),M49/L49,"")</f>
        <v/>
      </c>
    </row>
    <row r="50" spans="2:17" s="13" customFormat="1" ht="25.05" customHeight="1" thickBot="1">
      <c r="B50" s="76" t="str">
        <f>IF(B42="","",B42)</f>
        <v/>
      </c>
      <c r="C50" s="77"/>
      <c r="D50" s="64"/>
      <c r="E50" s="64"/>
      <c r="F50" s="33"/>
      <c r="G50" s="33" t="str">
        <f>IF(OR($M50="",$L50="",$E50="",$D50=""),"",IF(OR(AND($I50&lt;1,$Q50&lt;1),I50&gt;1),"FAUX",IF(Q50&gt;1,"",IF(I50=1,IF(Q50=1,"N","G"),IF(Q50=1,"P","FAUX")))))</f>
        <v/>
      </c>
      <c r="H50" s="31">
        <f>IF(OR(G50="",G50="FAUX"),0,IF(G50="G",3,IF(G50="N",2,1)))</f>
        <v>0</v>
      </c>
      <c r="I50" s="25" t="str">
        <f>IF(AND(D50&lt;&gt;0,D50&lt;&gt;""),E50/D50,"")</f>
        <v/>
      </c>
      <c r="J50" s="78" t="str">
        <f>IF(OR(G48="",G48="FAUX"),"",IF(O48="G",IF(B44="","",B44),IF(AND(O48="N",L48&gt;=D48),IF(B44="","",B44),IF(AND(O48="N",L48&lt;D48),IF(B43="","",B43),IF(O48="P",IF(B43="","",B43),"")))))</f>
        <v/>
      </c>
      <c r="K50" s="79"/>
      <c r="L50" s="64"/>
      <c r="M50" s="64"/>
      <c r="N50" s="34"/>
      <c r="O50" s="34" t="str">
        <f>IF(OR($M50="",$L50="",$E50="",$D50=""),"",IF(OR(AND($I50&lt;1,$Q50&lt;1),Q50&gt;1),"FAUX",IF(I50&gt;1,"",IF(Q50=1,IF(I50=1,"N","G"),IF(I50=1,"P","FAUX")))))</f>
        <v/>
      </c>
      <c r="P50" s="35">
        <f t="shared" si="5"/>
        <v>0</v>
      </c>
      <c r="Q50" s="27" t="str">
        <f>IF(AND(L50&lt;&gt;0,L50&lt;&gt;""),M50/L50,"")</f>
        <v/>
      </c>
    </row>
    <row r="51" spans="2:17" ht="18" customHeight="1"/>
    <row r="52" spans="2:17" ht="18" customHeight="1"/>
    <row r="54" spans="2:17" ht="32.1" customHeight="1"/>
    <row r="55" spans="2:17" ht="18" customHeight="1"/>
    <row r="56" spans="2:17" ht="18" customHeight="1"/>
    <row r="58" spans="2:17" ht="32.1" customHeight="1"/>
    <row r="59" spans="2:17" ht="18" customHeight="1"/>
    <row r="60" spans="2:17" ht="18" customHeight="1"/>
  </sheetData>
  <sheetProtection sheet="1" selectLockedCells="1"/>
  <protectedRanges>
    <protectedRange sqref="L11:M12 L26:M27" name="Plage1_1"/>
    <protectedRange sqref="B11:C13 J11:K12 J26:K27" name="Plage1_1_1"/>
    <protectedRange sqref="B26:C28" name="Plage1_1_2"/>
    <protectedRange sqref="B42:C44" name="Plage1_1_4"/>
    <protectedRange sqref="D11:E13" name="Plage1_1_2_2"/>
    <protectedRange sqref="D26:E28" name="Plage1_1_2_2_1"/>
    <protectedRange sqref="D42:E44" name="Plage1_1_2_2_2"/>
  </protectedRanges>
  <mergeCells count="95">
    <mergeCell ref="J12:K12"/>
    <mergeCell ref="L12:M12"/>
    <mergeCell ref="D12:E12"/>
    <mergeCell ref="J21:K21"/>
    <mergeCell ref="B15:Q15"/>
    <mergeCell ref="J17:K17"/>
    <mergeCell ref="J18:K18"/>
    <mergeCell ref="J19:K19"/>
    <mergeCell ref="J20:K20"/>
    <mergeCell ref="B17:C17"/>
    <mergeCell ref="B18:C18"/>
    <mergeCell ref="B19:C19"/>
    <mergeCell ref="B20:C20"/>
    <mergeCell ref="O13:Q13"/>
    <mergeCell ref="L13:N13"/>
    <mergeCell ref="B23:I23"/>
    <mergeCell ref="J23:Q23"/>
    <mergeCell ref="B25:C25"/>
    <mergeCell ref="B13:C13"/>
    <mergeCell ref="D13:E13"/>
    <mergeCell ref="B21:C21"/>
    <mergeCell ref="B16:C16"/>
    <mergeCell ref="J16:K16"/>
    <mergeCell ref="J14:L14"/>
    <mergeCell ref="L25:M25"/>
    <mergeCell ref="I2:L3"/>
    <mergeCell ref="J10:K10"/>
    <mergeCell ref="L10:M10"/>
    <mergeCell ref="J11:K11"/>
    <mergeCell ref="L11:M11"/>
    <mergeCell ref="J8:Q8"/>
    <mergeCell ref="J5:K5"/>
    <mergeCell ref="K6:L6"/>
    <mergeCell ref="J1:K1"/>
    <mergeCell ref="B39:Q39"/>
    <mergeCell ref="D40:F40"/>
    <mergeCell ref="J40:L40"/>
    <mergeCell ref="C2:D2"/>
    <mergeCell ref="G2:H2"/>
    <mergeCell ref="G3:H3"/>
    <mergeCell ref="D14:F14"/>
    <mergeCell ref="B8:I8"/>
    <mergeCell ref="B10:C10"/>
    <mergeCell ref="D10:E10"/>
    <mergeCell ref="B11:C11"/>
    <mergeCell ref="D11:E11"/>
    <mergeCell ref="B12:C12"/>
    <mergeCell ref="D25:E25"/>
    <mergeCell ref="J25:K25"/>
    <mergeCell ref="B26:C26"/>
    <mergeCell ref="D26:E26"/>
    <mergeCell ref="J26:K26"/>
    <mergeCell ref="L26:M26"/>
    <mergeCell ref="O28:Q28"/>
    <mergeCell ref="D29:F29"/>
    <mergeCell ref="J29:L29"/>
    <mergeCell ref="B27:C27"/>
    <mergeCell ref="D27:E27"/>
    <mergeCell ref="J27:K27"/>
    <mergeCell ref="L27:M27"/>
    <mergeCell ref="B28:C28"/>
    <mergeCell ref="D28:E28"/>
    <mergeCell ref="L28:N28"/>
    <mergeCell ref="B30:Q30"/>
    <mergeCell ref="B35:C35"/>
    <mergeCell ref="B36:C36"/>
    <mergeCell ref="J36:K36"/>
    <mergeCell ref="J35:K35"/>
    <mergeCell ref="B32:C32"/>
    <mergeCell ref="J32:K32"/>
    <mergeCell ref="B33:C33"/>
    <mergeCell ref="B34:C34"/>
    <mergeCell ref="J34:K34"/>
    <mergeCell ref="J31:K31"/>
    <mergeCell ref="B31:C31"/>
    <mergeCell ref="B41:C41"/>
    <mergeCell ref="D41:E41"/>
    <mergeCell ref="J33:K33"/>
    <mergeCell ref="B42:C42"/>
    <mergeCell ref="D42:E42"/>
    <mergeCell ref="B43:C43"/>
    <mergeCell ref="D43:E43"/>
    <mergeCell ref="B44:C44"/>
    <mergeCell ref="D44:E44"/>
    <mergeCell ref="D45:F45"/>
    <mergeCell ref="B49:C49"/>
    <mergeCell ref="J49:K49"/>
    <mergeCell ref="B50:C50"/>
    <mergeCell ref="J50:K50"/>
    <mergeCell ref="J45:L45"/>
    <mergeCell ref="B46:Q46"/>
    <mergeCell ref="B47:C47"/>
    <mergeCell ref="J47:K47"/>
    <mergeCell ref="B48:C48"/>
    <mergeCell ref="J48:K48"/>
  </mergeCells>
  <conditionalFormatting sqref="G17:G21">
    <cfRule type="cellIs" dxfId="32" priority="19" stopIfTrue="1" operator="equal">
      <formula>"P"</formula>
    </cfRule>
    <cfRule type="cellIs" dxfId="31" priority="20" stopIfTrue="1" operator="equal">
      <formula>"N"</formula>
    </cfRule>
    <cfRule type="cellIs" dxfId="30" priority="21" stopIfTrue="1" operator="equal">
      <formula>"G"</formula>
    </cfRule>
  </conditionalFormatting>
  <conditionalFormatting sqref="O17:O21">
    <cfRule type="cellIs" dxfId="29" priority="13" stopIfTrue="1" operator="equal">
      <formula>"P"</formula>
    </cfRule>
    <cfRule type="cellIs" dxfId="28" priority="14" stopIfTrue="1" operator="equal">
      <formula>"N"</formula>
    </cfRule>
    <cfRule type="cellIs" dxfId="27" priority="15" stopIfTrue="1" operator="equal">
      <formula>"G"</formula>
    </cfRule>
  </conditionalFormatting>
  <conditionalFormatting sqref="G32:G36">
    <cfRule type="cellIs" dxfId="26" priority="10" stopIfTrue="1" operator="equal">
      <formula>"P"</formula>
    </cfRule>
    <cfRule type="cellIs" dxfId="25" priority="11" stopIfTrue="1" operator="equal">
      <formula>"N"</formula>
    </cfRule>
    <cfRule type="cellIs" dxfId="24" priority="12" stopIfTrue="1" operator="equal">
      <formula>"G"</formula>
    </cfRule>
  </conditionalFormatting>
  <conditionalFormatting sqref="O32:O36">
    <cfRule type="cellIs" dxfId="23" priority="7" stopIfTrue="1" operator="equal">
      <formula>"P"</formula>
    </cfRule>
    <cfRule type="cellIs" dxfId="22" priority="8" stopIfTrue="1" operator="equal">
      <formula>"N"</formula>
    </cfRule>
    <cfRule type="cellIs" dxfId="21" priority="9" stopIfTrue="1" operator="equal">
      <formula>"G"</formula>
    </cfRule>
  </conditionalFormatting>
  <conditionalFormatting sqref="O48:O50">
    <cfRule type="cellIs" dxfId="20" priority="4" stopIfTrue="1" operator="equal">
      <formula>"P"</formula>
    </cfRule>
    <cfRule type="cellIs" dxfId="19" priority="5" stopIfTrue="1" operator="equal">
      <formula>"N"</formula>
    </cfRule>
    <cfRule type="cellIs" dxfId="18" priority="6" stopIfTrue="1" operator="equal">
      <formula>"G"</formula>
    </cfRule>
  </conditionalFormatting>
  <conditionalFormatting sqref="G48:G50">
    <cfRule type="cellIs" dxfId="17" priority="1" stopIfTrue="1" operator="equal">
      <formula>"P"</formula>
    </cfRule>
    <cfRule type="cellIs" dxfId="16" priority="2" stopIfTrue="1" operator="equal">
      <formula>"N"</formula>
    </cfRule>
    <cfRule type="cellIs" dxfId="15" priority="3" stopIfTrue="1" operator="equal">
      <formula>"G"</formula>
    </cfRule>
  </conditionalFormatting>
  <hyperlinks>
    <hyperlink ref="K6" r:id="rId1" xr:uid="{7870199B-17A9-41F6-BA47-764245B97A02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3" orientation="landscape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8BAF0B-D224-4E31-B759-D879F1619C57}">
          <x14:formula1>
            <xm:f>Menus!$K$2:$K$6</xm:f>
          </x14:formula1>
          <xm:sqref>G3</xm:sqref>
        </x14:dataValidation>
        <x14:dataValidation type="list" allowBlank="1" showInputMessage="1" showErrorMessage="1" xr:uid="{00000000-0002-0000-0100-000001000000}">
          <x14:formula1>
            <xm:f>Menus!$H$2:$H$10</xm:f>
          </x14:formula1>
          <xm:sqref>C2:D2</xm:sqref>
        </x14:dataValidation>
        <x14:dataValidation type="list" allowBlank="1" showInputMessage="1" showErrorMessage="1" xr:uid="{4BF6E64A-3A75-489F-A023-BF4FF7AAE333}">
          <x14:formula1>
            <xm:f>Menus!$I$2:$I$25</xm:f>
          </x14:formula1>
          <xm:sqref>B11:C13 B26:C28 B42:C44 J11:K12 J26:K27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8715-A64A-437C-AE7D-35CEBC738A64}">
  <sheetPr>
    <pageSetUpPr fitToPage="1"/>
  </sheetPr>
  <dimension ref="B1:Q57"/>
  <sheetViews>
    <sheetView showGridLines="0" showRowColHeaders="0" zoomScale="60" zoomScaleNormal="60" workbookViewId="0">
      <selection activeCell="Z10" sqref="Z10"/>
    </sheetView>
  </sheetViews>
  <sheetFormatPr baseColWidth="10" defaultColWidth="11.44140625" defaultRowHeight="13.2"/>
  <cols>
    <col min="1" max="1" width="2.77734375" style="4" customWidth="1"/>
    <col min="2" max="2" width="25.77734375" style="4" customWidth="1"/>
    <col min="3" max="3" width="20.77734375" style="4" customWidth="1"/>
    <col min="4" max="6" width="9.6640625" style="4" customWidth="1"/>
    <col min="7" max="9" width="8.77734375" style="4" customWidth="1"/>
    <col min="10" max="10" width="25.77734375" style="4" customWidth="1"/>
    <col min="11" max="11" width="20.77734375" style="4" customWidth="1"/>
    <col min="12" max="14" width="9.6640625" style="4" customWidth="1"/>
    <col min="15" max="16" width="8.77734375" style="4" customWidth="1"/>
    <col min="17" max="16384" width="11.44140625" style="4"/>
  </cols>
  <sheetData>
    <row r="1" spans="2:17" ht="25.2" thickBot="1">
      <c r="J1" s="96" t="s">
        <v>87</v>
      </c>
      <c r="K1" s="97"/>
    </row>
    <row r="2" spans="2:17" ht="36" customHeight="1">
      <c r="B2" s="19" t="s">
        <v>91</v>
      </c>
      <c r="C2" s="103"/>
      <c r="D2" s="104"/>
      <c r="F2" s="19" t="s">
        <v>6</v>
      </c>
      <c r="G2" s="103"/>
      <c r="H2" s="104"/>
      <c r="I2" s="105" t="s">
        <v>78</v>
      </c>
      <c r="J2" s="106"/>
      <c r="K2" s="106"/>
      <c r="L2" s="106"/>
    </row>
    <row r="3" spans="2:17" ht="36" customHeight="1">
      <c r="B3" s="20"/>
      <c r="C3" s="20"/>
      <c r="D3" s="20"/>
      <c r="F3" s="19" t="s">
        <v>7</v>
      </c>
      <c r="G3" s="103"/>
      <c r="H3" s="103"/>
      <c r="I3" s="105"/>
      <c r="J3" s="106"/>
      <c r="K3" s="106"/>
      <c r="L3" s="106"/>
    </row>
    <row r="4" spans="2:17" ht="12" customHeight="1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12" customHeight="1">
      <c r="B5" s="5"/>
      <c r="E5" s="3"/>
      <c r="F5" s="7"/>
      <c r="G5" s="2"/>
      <c r="H5" s="2"/>
      <c r="I5" s="8"/>
      <c r="J5" s="98" t="s">
        <v>85</v>
      </c>
      <c r="K5" s="98"/>
      <c r="L5" s="8"/>
      <c r="M5" s="8"/>
    </row>
    <row r="6" spans="2:17" ht="17.399999999999999">
      <c r="B6" s="5"/>
      <c r="D6" s="61"/>
      <c r="E6" s="61"/>
      <c r="F6" s="61"/>
      <c r="G6" s="61"/>
      <c r="H6" s="61"/>
      <c r="J6" s="62" t="s">
        <v>88</v>
      </c>
      <c r="K6" s="99" t="s">
        <v>86</v>
      </c>
      <c r="L6" s="99"/>
      <c r="M6" s="61"/>
    </row>
    <row r="7" spans="2:17" ht="12" customHeight="1" thickBot="1">
      <c r="B7" s="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2:17" ht="25.05" customHeight="1" thickBot="1">
      <c r="B8" s="128" t="s">
        <v>2</v>
      </c>
      <c r="C8" s="129"/>
      <c r="D8" s="129"/>
      <c r="E8" s="129"/>
      <c r="F8" s="129"/>
      <c r="G8" s="129"/>
      <c r="H8" s="129"/>
      <c r="I8" s="130"/>
      <c r="J8" s="128" t="s">
        <v>3</v>
      </c>
      <c r="K8" s="129"/>
      <c r="L8" s="129"/>
      <c r="M8" s="129"/>
      <c r="N8" s="129"/>
      <c r="O8" s="129"/>
      <c r="P8" s="129"/>
      <c r="Q8" s="130"/>
    </row>
    <row r="9" spans="2:17" ht="10.050000000000001" customHeight="1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2:17" s="12" customFormat="1" ht="34.5" customHeight="1" thickBot="1">
      <c r="B10" s="100" t="s">
        <v>76</v>
      </c>
      <c r="C10" s="101"/>
      <c r="D10" s="102" t="s">
        <v>1</v>
      </c>
      <c r="E10" s="101"/>
      <c r="F10" s="49" t="s">
        <v>81</v>
      </c>
      <c r="G10" s="49" t="s">
        <v>80</v>
      </c>
      <c r="H10" s="50" t="s">
        <v>79</v>
      </c>
      <c r="I10" s="51" t="s">
        <v>73</v>
      </c>
      <c r="J10" s="100" t="s">
        <v>76</v>
      </c>
      <c r="K10" s="101"/>
      <c r="L10" s="102" t="s">
        <v>1</v>
      </c>
      <c r="M10" s="101"/>
      <c r="N10" s="49" t="s">
        <v>81</v>
      </c>
      <c r="O10" s="49" t="s">
        <v>80</v>
      </c>
      <c r="P10" s="50" t="s">
        <v>79</v>
      </c>
      <c r="Q10" s="51" t="s">
        <v>73</v>
      </c>
    </row>
    <row r="11" spans="2:17" s="13" customFormat="1" ht="25.05" customHeight="1">
      <c r="B11" s="110"/>
      <c r="C11" s="111"/>
      <c r="D11" s="114" t="str">
        <f>IF(B11="","",VLOOKUP(B11,Menus!$I$2:$J$19,2,FALSE))</f>
        <v/>
      </c>
      <c r="E11" s="114"/>
      <c r="F11" s="58" t="str">
        <f>IF(B11&lt;&gt;"",IF(H16&gt;0,D16+IF(B18=B11,IF(H18&gt;0,D18,0),IF(P19&gt;0,L19,0)),0),"")</f>
        <v/>
      </c>
      <c r="G11" s="58" t="str">
        <f>IF(B11&lt;&gt;"",IF(H16&gt;0,E16+IF(B18=B11,IF(H18&gt;0,E18,0),IF(P19&gt;0,M19,0)),0),"")</f>
        <v/>
      </c>
      <c r="H11" s="59" t="str">
        <f>IF(B11&lt;&gt;"",H16+IF(B18=B11,H18,P19),"")</f>
        <v/>
      </c>
      <c r="I11" s="60" t="str">
        <f>IF(AND(B11&lt;&gt;"",F11&lt;&gt;0),G11/F11,"")</f>
        <v/>
      </c>
      <c r="J11" s="110"/>
      <c r="K11" s="111"/>
      <c r="L11" s="114" t="str">
        <f>IF(J11="","",VLOOKUP(J11,Menus!$I$2:$J$19,2,FALSE))</f>
        <v/>
      </c>
      <c r="M11" s="114"/>
      <c r="N11" s="58" t="str">
        <f>IF(J11&lt;&gt;"",IF(H17&gt;0,D17+IF(J18=J11,IF(P18&gt;0,L18,0),IF(H19&gt;0,D19,0)),0),"")</f>
        <v/>
      </c>
      <c r="O11" s="58" t="str">
        <f>IF(J11&lt;&gt;"",IF(H17&gt;0,E17+IF(J18=J11,IF(P18&gt;0,M18,0),IF(H19&gt;0,E19,0)),0),"")</f>
        <v/>
      </c>
      <c r="P11" s="59" t="str">
        <f>IF(J11&lt;&gt;"",H17+IF(J18=J11,P18,H19),"")</f>
        <v/>
      </c>
      <c r="Q11" s="60" t="str">
        <f>IF(AND(J11&lt;&gt;"",N11&lt;&gt;0),O11/N11,"")</f>
        <v/>
      </c>
    </row>
    <row r="12" spans="2:17" s="13" customFormat="1" ht="25.05" customHeight="1" thickBot="1">
      <c r="B12" s="93"/>
      <c r="C12" s="94"/>
      <c r="D12" s="92" t="str">
        <f>IF(B12="","",VLOOKUP(B12,Menus!$I$2:$J$19,2,FALSE))</f>
        <v/>
      </c>
      <c r="E12" s="92"/>
      <c r="F12" s="52" t="str">
        <f>IF(B12&lt;&gt;"",IF(P16&gt;0,L16+IF(B18=B12,IF(H18&gt;0,D18,0),IF(P19&gt;0,L19,0)),0),"")</f>
        <v/>
      </c>
      <c r="G12" s="52" t="str">
        <f>IF(B12&lt;&gt;"",IF(P16&gt;0,M16+IF(B18=B12,IF(H18&gt;0,E18,0),IF(P19&gt;0,M19,0)),0),"")</f>
        <v/>
      </c>
      <c r="H12" s="53" t="str">
        <f>IF(B12&lt;&gt;"",P16+IF(B18=B12,H18,P19),"")</f>
        <v/>
      </c>
      <c r="I12" s="54" t="str">
        <f>IF(AND(B12&lt;&gt;"",F12&lt;&gt;0),G12/F12,"")</f>
        <v/>
      </c>
      <c r="J12" s="93"/>
      <c r="K12" s="94"/>
      <c r="L12" s="92" t="str">
        <f>IF(J12="","",VLOOKUP(J12,Menus!$I$2:$J$19,2,FALSE))</f>
        <v/>
      </c>
      <c r="M12" s="92"/>
      <c r="N12" s="52" t="str">
        <f>IF(J12&lt;&gt;"",IF(P17&gt;0,L17+IF(J18=J12,IF(P18&gt;0,L18,0),IF(H19&gt;0,D19,0)),0),"")</f>
        <v/>
      </c>
      <c r="O12" s="52" t="str">
        <f>IF(J12&lt;&gt;"",IF(P17&gt;0,M17+IF(J18=J12,IF(P18&gt;0,M18,0),IF(H19&gt;0,E19,0)),0),"")</f>
        <v/>
      </c>
      <c r="P12" s="53" t="str">
        <f>IF(J12&lt;&gt;"",P17+IF(J18=J12,P18,H19),"")</f>
        <v/>
      </c>
      <c r="Q12" s="54" t="str">
        <f>IF(AND(J12&lt;&gt;"",N12&lt;&gt;0),O12/N12,"")</f>
        <v/>
      </c>
    </row>
    <row r="13" spans="2:17" ht="10.050000000000001" customHeight="1">
      <c r="B13" s="14"/>
      <c r="D13" s="95"/>
      <c r="E13" s="95"/>
      <c r="F13" s="95"/>
      <c r="J13" s="95"/>
      <c r="K13" s="95"/>
      <c r="L13" s="95"/>
      <c r="M13" s="21"/>
      <c r="Q13" s="15"/>
    </row>
    <row r="14" spans="2:17" ht="40.950000000000003" customHeight="1" thickBot="1">
      <c r="B14" s="73" t="s">
        <v>84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</row>
    <row r="15" spans="2:17" ht="30" customHeight="1" thickBot="1">
      <c r="B15" s="80" t="s">
        <v>74</v>
      </c>
      <c r="C15" s="81"/>
      <c r="D15" s="43" t="s">
        <v>83</v>
      </c>
      <c r="E15" s="43" t="s">
        <v>82</v>
      </c>
      <c r="F15" s="65"/>
      <c r="G15" s="43" t="s">
        <v>5</v>
      </c>
      <c r="H15" s="44" t="s">
        <v>0</v>
      </c>
      <c r="I15" s="45" t="s">
        <v>73</v>
      </c>
      <c r="J15" s="82" t="s">
        <v>75</v>
      </c>
      <c r="K15" s="83"/>
      <c r="L15" s="46" t="s">
        <v>83</v>
      </c>
      <c r="M15" s="46" t="s">
        <v>82</v>
      </c>
      <c r="N15" s="66"/>
      <c r="O15" s="46" t="s">
        <v>5</v>
      </c>
      <c r="P15" s="47" t="s">
        <v>0</v>
      </c>
      <c r="Q15" s="48" t="s">
        <v>73</v>
      </c>
    </row>
    <row r="16" spans="2:17" s="13" customFormat="1" ht="25.05" customHeight="1">
      <c r="B16" s="84" t="str">
        <f>IF(B11="","",B11)</f>
        <v/>
      </c>
      <c r="C16" s="85" t="str">
        <f>IF(C12="","",C12)</f>
        <v/>
      </c>
      <c r="D16" s="36"/>
      <c r="E16" s="36"/>
      <c r="F16" s="37"/>
      <c r="G16" s="37" t="str">
        <f>IF(OR($M16="",$L16="",$E16="",$D16=""),"",IF(OR(AND($I16&lt;1,$Q16&lt;1),I16&gt;1),"FAUX",IF(Q16&gt;1,"",IF(I16=1,IF(Q16=1,"N","G"),IF(Q16=1,"P","FAUX")))))</f>
        <v/>
      </c>
      <c r="H16" s="38">
        <f>IF(OR(G16="",G16="FAUX"),0,IF(G16="G",3,IF(G16="N",2,1)))</f>
        <v>0</v>
      </c>
      <c r="I16" s="39" t="str">
        <f>IF(AND(D16&lt;&gt;0,D16&lt;&gt;""),E16/D16,"")</f>
        <v/>
      </c>
      <c r="J16" s="86" t="str">
        <f>IF(B12="","",B12)</f>
        <v/>
      </c>
      <c r="K16" s="87" t="e">
        <f>IF(#REF!="","",#REF!)</f>
        <v>#REF!</v>
      </c>
      <c r="L16" s="36"/>
      <c r="M16" s="36"/>
      <c r="N16" s="40"/>
      <c r="O16" s="40" t="str">
        <f>IF(OR($M16="",$L16="",$E16="",$D16=""),"",IF(OR(AND($I16&lt;1,$Q16&lt;1),Q16&gt;1),"FAUX",IF(I16&gt;1,"",IF(Q16=1,IF(I16=1,"N","G"),IF(I16=1,"P","FAUX")))))</f>
        <v/>
      </c>
      <c r="P16" s="41">
        <f>IF(OR(O16="",O16="FAUX"),0,IF(O16="G",3,IF(O16="N",2,1)))</f>
        <v>0</v>
      </c>
      <c r="Q16" s="42" t="str">
        <f>IF(AND(L16&lt;&gt;0,L16&lt;&gt;""),M16/L16,"")</f>
        <v/>
      </c>
    </row>
    <row r="17" spans="2:17" s="13" customFormat="1" ht="25.05" customHeight="1">
      <c r="B17" s="88" t="str">
        <f>IF(J11="","",J11)</f>
        <v/>
      </c>
      <c r="C17" s="89" t="str">
        <f>IF(K11="","",K11)</f>
        <v/>
      </c>
      <c r="D17" s="63"/>
      <c r="E17" s="63"/>
      <c r="F17" s="28"/>
      <c r="G17" s="28" t="str">
        <f>IF(OR($M17="",$L17="",$E17="",$D17=""),"",IF(OR(AND($I17&lt;1,$Q17&lt;1),I17&gt;1),"FAUX",IF(Q17&gt;1,"",IF(I17=1,IF(Q17=1,"N","G"),IF(Q17=1,"P","FAUX")))))</f>
        <v/>
      </c>
      <c r="H17" s="30">
        <f>IF(OR(G17="",G17="FAUX"),0,IF(G17="G",3,IF(G17="N",2,1)))</f>
        <v>0</v>
      </c>
      <c r="I17" s="24" t="str">
        <f>IF(AND(D17&lt;&gt;0,D17&lt;&gt;""),E17/D17,"")</f>
        <v/>
      </c>
      <c r="J17" s="90" t="str">
        <f>IF(J12="","",J12)</f>
        <v/>
      </c>
      <c r="K17" s="91" t="str">
        <f>IF(K12="","",K12)</f>
        <v/>
      </c>
      <c r="L17" s="63"/>
      <c r="M17" s="63"/>
      <c r="N17" s="29"/>
      <c r="O17" s="29" t="str">
        <f>IF(OR($M17="",$L17="",$E17="",$D17=""),"",IF(OR(AND($I17&lt;1,$Q17&lt;1),Q17&gt;1),"FAUX",IF(I17&gt;1,"",IF(Q17=1,IF(I17=1,"N","G"),IF(I17=1,"P","FAUX")))))</f>
        <v/>
      </c>
      <c r="P17" s="32">
        <f t="shared" ref="P17:P19" si="0">IF(OR(O17="",O17="FAUX"),0,IF(O17="G",3,IF(O17="N",2,1)))</f>
        <v>0</v>
      </c>
      <c r="Q17" s="26" t="str">
        <f>IF(AND(L17&lt;&gt;0,L17&lt;&gt;""),M17/L17,"")</f>
        <v/>
      </c>
    </row>
    <row r="18" spans="2:17" s="13" customFormat="1" ht="25.05" customHeight="1">
      <c r="B18" s="88" t="str">
        <f>IF(OR(G16="",G16="FAUX"),"",IF(O16="G",IF(B12="","",B12),IF(AND(O16="N",L16&gt;=D16),IF(B12="","",B12),IF(AND(O16="N",L16&lt;D16),IF(B11="","",B11),IF(O16="P",IF(B11="","",B11),"")))))</f>
        <v/>
      </c>
      <c r="C18" s="89" t="str">
        <f>IF(M16="","",IF(B18=#REF!,#REF!,C12))</f>
        <v/>
      </c>
      <c r="D18" s="63"/>
      <c r="E18" s="63"/>
      <c r="F18" s="28"/>
      <c r="G18" s="28" t="str">
        <f>IF(OR($M18="",$L18="",$E18="",$D18=""),"",IF(OR(AND($I18&lt;1,$Q18&lt;1),I18&gt;1),"FAUX",IF(Q18&gt;1,"",IF(I18=1,IF(Q18=1,"N","G"),IF(Q18=1,"P","FAUX")))))</f>
        <v/>
      </c>
      <c r="H18" s="30">
        <f t="shared" ref="H18:H19" si="1">IF(OR(G18="",G18="FAUX"),0,IF(G18="G",3,IF(G18="N",2,1)))</f>
        <v>0</v>
      </c>
      <c r="I18" s="24" t="str">
        <f>IF(AND(D18&lt;&gt;0,D18&lt;&gt;""),E18/D18,"")</f>
        <v/>
      </c>
      <c r="J18" s="90" t="str">
        <f>IF(OR(G17="",G17="FAUX"),"",IF(O17="G",IF(J11="","",J11),IF(AND(O17="N",L17&gt;=D17),IF(J11="","",J11),IF(AND(O17="N",L17&lt;D17),IF(J12="","",J12),IF(O17="P",IF(J12="","",J12),"")))))</f>
        <v/>
      </c>
      <c r="K18" s="91" t="str">
        <f>IF(J18="","",IF(J18=#REF!,#REF!,C13))</f>
        <v/>
      </c>
      <c r="L18" s="63"/>
      <c r="M18" s="63"/>
      <c r="N18" s="29"/>
      <c r="O18" s="29" t="str">
        <f>IF(OR($M18="",$L18="",$E18="",$D18=""),"",IF(OR(AND($I18&lt;1,$Q18&lt;1),Q18&gt;1),"FAUX",IF(I18&gt;1,"",IF(Q18=1,IF(I18=1,"N","G"),IF(I18=1,"P","FAUX")))))</f>
        <v/>
      </c>
      <c r="P18" s="32">
        <f t="shared" si="0"/>
        <v>0</v>
      </c>
      <c r="Q18" s="26" t="str">
        <f>IF(AND(L18&lt;&gt;0,L18&lt;&gt;""),M18/L18,"")</f>
        <v/>
      </c>
    </row>
    <row r="19" spans="2:17" s="13" customFormat="1" ht="25.05" customHeight="1" thickBot="1">
      <c r="B19" s="76" t="str">
        <f>IF(OR(G17="",G17="FAUX"),"",IF(O17="G",IF(J12="","",J12),IF(AND(O17="N",L17&gt;=D17),IF(J12="","",J12),IF(AND(O17="N",L17&lt;D17),IF(J11="","",J11),IF(O17="P",IF(J11="","",J11),"")))))</f>
        <v/>
      </c>
      <c r="C19" s="77" t="str">
        <f>IF(C11="","",C11)</f>
        <v/>
      </c>
      <c r="D19" s="64"/>
      <c r="E19" s="64"/>
      <c r="F19" s="33"/>
      <c r="G19" s="33" t="str">
        <f>IF(OR($M19="",$L19="",$E19="",$D19=""),"",IF(OR(AND($I19&lt;1,$Q19&lt;1),I19&gt;1),"FAUX",IF(Q19&gt;1,"",IF(I19=1,IF(Q19=1,"N","G"),IF(Q19=1,"P","FAUX")))))</f>
        <v/>
      </c>
      <c r="H19" s="31">
        <f t="shared" si="1"/>
        <v>0</v>
      </c>
      <c r="I19" s="25" t="str">
        <f>IF(AND(D19&lt;&gt;0,D19&lt;&gt;""),E19/D19,"")</f>
        <v/>
      </c>
      <c r="J19" s="78" t="str">
        <f>IF(OR(G16="",G16="FAUX"),"",IF(O16="G",IF(B11="","",B11),IF(AND(O16="N",L16&gt;=D16),IF(B11="","",B11),IF(AND(O16="N",L16&lt;D16),IF(B12="","",B12),IF(O16="P",IF(B12="","",B12),"")))))</f>
        <v/>
      </c>
      <c r="K19" s="79" t="str">
        <f>IF(K18="","",IF(K18=K12,#REF!,K12))</f>
        <v/>
      </c>
      <c r="L19" s="64"/>
      <c r="M19" s="64"/>
      <c r="N19" s="34"/>
      <c r="O19" s="34" t="str">
        <f>IF(OR($M19="",$L19="",$E19="",$D19=""),"",IF(OR(AND($I19&lt;1,$Q19&lt;1),Q19&gt;1),"FAUX",IF(I19&gt;1,"",IF(Q19=1,IF(I19=1,"N","G"),IF(I19=1,"P","FAUX")))))</f>
        <v/>
      </c>
      <c r="P19" s="35">
        <f t="shared" si="0"/>
        <v>0</v>
      </c>
      <c r="Q19" s="27" t="str">
        <f>IF(AND(L19&lt;&gt;0,L19&lt;&gt;""),M19/L19,"")</f>
        <v/>
      </c>
    </row>
    <row r="20" spans="2:17" ht="25.05" customHeight="1">
      <c r="B20" s="5"/>
      <c r="C20" s="6"/>
      <c r="D20" s="1"/>
      <c r="E20" s="3"/>
      <c r="F20" s="7"/>
      <c r="G20" s="2"/>
      <c r="H20" s="2"/>
      <c r="I20" s="8"/>
      <c r="J20" s="8"/>
      <c r="K20" s="8"/>
      <c r="L20" s="8"/>
      <c r="M20" s="8"/>
    </row>
    <row r="21" spans="2:17" ht="25.05" customHeight="1" thickBot="1">
      <c r="B21" s="72" t="s">
        <v>93</v>
      </c>
      <c r="C21" s="6"/>
      <c r="D21" s="1"/>
      <c r="E21" s="3"/>
      <c r="F21" s="7"/>
      <c r="G21" s="2"/>
      <c r="H21" s="2"/>
      <c r="I21" s="8"/>
      <c r="J21" s="8"/>
      <c r="K21" s="8"/>
      <c r="L21" s="8"/>
      <c r="M21" s="8"/>
    </row>
    <row r="22" spans="2:17" ht="25.05" customHeight="1" thickBot="1">
      <c r="B22" s="107" t="s">
        <v>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2:17" ht="10.050000000000001" customHeight="1" thickBo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2:17" s="12" customFormat="1" ht="34.049999999999997" customHeight="1" thickBot="1">
      <c r="B24" s="100" t="s">
        <v>76</v>
      </c>
      <c r="C24" s="101"/>
      <c r="D24" s="102" t="s">
        <v>1</v>
      </c>
      <c r="E24" s="101"/>
      <c r="F24" s="49" t="s">
        <v>81</v>
      </c>
      <c r="G24" s="49" t="s">
        <v>80</v>
      </c>
      <c r="H24" s="50" t="s">
        <v>79</v>
      </c>
      <c r="I24" s="51" t="s">
        <v>73</v>
      </c>
      <c r="J24" s="21"/>
      <c r="K24" s="21"/>
      <c r="L24" s="21"/>
      <c r="M24" s="21"/>
      <c r="N24" s="21"/>
      <c r="Q24" s="16"/>
    </row>
    <row r="25" spans="2:17" s="13" customFormat="1" ht="25.05" customHeight="1">
      <c r="B25" s="110"/>
      <c r="C25" s="111"/>
      <c r="D25" s="114" t="str">
        <f>IF(B25="","",VLOOKUP(B25,Menus!$I$2:$J$19,2,FALSE))</f>
        <v/>
      </c>
      <c r="E25" s="114"/>
      <c r="F25" s="68" t="str">
        <f>IF(B25&lt;&gt;"",IF(H32&gt;0,D32,0)+IF(H33&gt;0,D33,0),"")</f>
        <v/>
      </c>
      <c r="G25" s="68" t="str">
        <f>IF(B25&lt;&gt;"",IF(H32&gt;0,E32,0)+IF(H33&gt;0,E33,0),"")</f>
        <v/>
      </c>
      <c r="H25" s="69" t="str">
        <f>IF(B25&lt;&gt;"",H32+H33,"")</f>
        <v/>
      </c>
      <c r="I25" s="70" t="str">
        <f>IF(AND(B25&lt;&gt;"",F25&lt;&gt;0),G25/F25,"")</f>
        <v/>
      </c>
      <c r="J25" s="67"/>
      <c r="K25" s="67"/>
      <c r="L25" s="67"/>
      <c r="M25" s="67"/>
      <c r="N25" s="67"/>
      <c r="Q25" s="17"/>
    </row>
    <row r="26" spans="2:17" s="13" customFormat="1" ht="25.05" customHeight="1">
      <c r="B26" s="112"/>
      <c r="C26" s="113"/>
      <c r="D26" s="115" t="str">
        <f>IF(B26="","",VLOOKUP(B26,Menus!$I$2:$J$19,2,FALSE))</f>
        <v/>
      </c>
      <c r="E26" s="115"/>
      <c r="F26" s="55" t="str">
        <f>IF(B26&lt;&gt;"",IF(H31&gt;0,D31+IF(J32=B26,IF(P32&gt;0,L32,0),IF(P33&gt;0,L33,0)),0),"")</f>
        <v/>
      </c>
      <c r="G26" s="55" t="str">
        <f>IF(B26&lt;&gt;"",IF(H31&gt;0,E31+IF(J32=B26,IF(P32&gt;0,M32,0),IF(P33&gt;0,M33,0)),0),"")</f>
        <v/>
      </c>
      <c r="H26" s="56" t="str">
        <f>IF(B26&lt;&gt;"",H31+IF(J32=B26,P32,P33),"")</f>
        <v/>
      </c>
      <c r="I26" s="57" t="str">
        <f>IF(AND(B26&lt;&gt;"",F26&lt;&gt;0),G26/F26,"")</f>
        <v/>
      </c>
      <c r="J26" s="67"/>
      <c r="K26" s="67"/>
      <c r="L26" s="67"/>
      <c r="M26" s="67"/>
      <c r="N26" s="67"/>
      <c r="Q26" s="17"/>
    </row>
    <row r="27" spans="2:17" s="13" customFormat="1" ht="25.05" customHeight="1" thickBot="1">
      <c r="B27" s="93"/>
      <c r="C27" s="94"/>
      <c r="D27" s="92" t="str">
        <f>IF(B27="","",VLOOKUP(B27,Menus!$I$2:$J$19,2,FALSE))</f>
        <v/>
      </c>
      <c r="E27" s="92"/>
      <c r="F27" s="52" t="str">
        <f>IF(B27&lt;&gt;"",IF(H31&gt;0,L31+IF(J32=B26,IF(P33&gt;0,L33,0),IF(P32&gt;0,L32,0)),0),"")</f>
        <v/>
      </c>
      <c r="G27" s="52" t="str">
        <f>IF(B27&lt;&gt;"",IF(H31&gt;0,M31+IF(J32=B26,IF(P33&gt;0,M33,0),IF(P32&gt;0,M32,0)),0),"")</f>
        <v/>
      </c>
      <c r="H27" s="53" t="str">
        <f>IF(B27&lt;&gt;"",P31+IF(J32=B27,P32,P33),"")</f>
        <v/>
      </c>
      <c r="I27" s="54" t="str">
        <f>IF(AND(B27&lt;&gt;"",F27&lt;&gt;0),G27/F27,"")</f>
        <v/>
      </c>
      <c r="J27" s="67"/>
      <c r="K27" s="67"/>
      <c r="L27" s="67"/>
      <c r="M27" s="67"/>
      <c r="N27" s="67"/>
      <c r="Q27" s="17"/>
    </row>
    <row r="28" spans="2:17" ht="10.050000000000001" customHeight="1">
      <c r="B28" s="14"/>
      <c r="D28" s="95"/>
      <c r="E28" s="95"/>
      <c r="F28" s="95"/>
      <c r="J28" s="95"/>
      <c r="K28" s="95"/>
      <c r="L28" s="95"/>
      <c r="M28" s="21"/>
      <c r="Q28" s="15"/>
    </row>
    <row r="29" spans="2:17" ht="40.950000000000003" customHeight="1" thickBot="1">
      <c r="B29" s="73" t="s">
        <v>77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2:17" ht="30" customHeight="1" thickBot="1">
      <c r="B30" s="80" t="s">
        <v>74</v>
      </c>
      <c r="C30" s="81"/>
      <c r="D30" s="43" t="s">
        <v>83</v>
      </c>
      <c r="E30" s="43" t="s">
        <v>82</v>
      </c>
      <c r="F30" s="65"/>
      <c r="G30" s="43" t="s">
        <v>5</v>
      </c>
      <c r="H30" s="44" t="s">
        <v>0</v>
      </c>
      <c r="I30" s="45" t="s">
        <v>73</v>
      </c>
      <c r="J30" s="82" t="s">
        <v>75</v>
      </c>
      <c r="K30" s="83"/>
      <c r="L30" s="46" t="s">
        <v>83</v>
      </c>
      <c r="M30" s="46" t="s">
        <v>82</v>
      </c>
      <c r="N30" s="66"/>
      <c r="O30" s="46" t="s">
        <v>5</v>
      </c>
      <c r="P30" s="47" t="s">
        <v>0</v>
      </c>
      <c r="Q30" s="48" t="s">
        <v>73</v>
      </c>
    </row>
    <row r="31" spans="2:17" s="13" customFormat="1" ht="25.05" customHeight="1">
      <c r="B31" s="84" t="str">
        <f>IF(B26="","",B26)</f>
        <v/>
      </c>
      <c r="C31" s="85"/>
      <c r="D31" s="36"/>
      <c r="E31" s="36"/>
      <c r="F31" s="37"/>
      <c r="G31" s="37" t="str">
        <f>IF(OR($M31="",$L31="",$E31="",$D31=""),"",IF(OR(AND($I31&lt;1,$Q31&lt;1),I31&gt;1),"FAUX",IF(Q31&gt;1,"",IF(I31=1,IF(Q31=1,"N","G"),IF(Q31=1,"P","FAUX")))))</f>
        <v/>
      </c>
      <c r="H31" s="38">
        <f>IF(OR(G31="",G31="FAUX"),0,IF(G31="G",3,IF(G31="N",2,1)))</f>
        <v>0</v>
      </c>
      <c r="I31" s="39" t="str">
        <f>IF(AND(D31&lt;&gt;0,D31&lt;&gt;""),E31/D31,"")</f>
        <v/>
      </c>
      <c r="J31" s="86" t="str">
        <f>IF(B27="","",B27)</f>
        <v/>
      </c>
      <c r="K31" s="87"/>
      <c r="L31" s="36"/>
      <c r="M31" s="36"/>
      <c r="N31" s="40"/>
      <c r="O31" s="40" t="str">
        <f>IF(OR($M31="",$L31="",$E31="",$D31=""),"",IF(OR(AND($I31&lt;1,$Q31&lt;1),Q31&gt;1),"FAUX",IF(I31&gt;1,"",IF(Q31=1,IF(I31=1,"N","G"),IF(I31=1,"P","FAUX")))))</f>
        <v/>
      </c>
      <c r="P31" s="41">
        <f>IF(OR(O31="",O31="FAUX"),0,IF(O31="G",3,IF(O31="N",2,1)))</f>
        <v>0</v>
      </c>
      <c r="Q31" s="42" t="str">
        <f>IF(AND(L31&lt;&gt;0,L31&lt;&gt;""),M31/L31,"")</f>
        <v/>
      </c>
    </row>
    <row r="32" spans="2:17" s="13" customFormat="1" ht="25.05" customHeight="1">
      <c r="B32" s="88" t="str">
        <f>IF(B25="","",B25)</f>
        <v/>
      </c>
      <c r="C32" s="89"/>
      <c r="D32" s="63"/>
      <c r="E32" s="63"/>
      <c r="F32" s="28"/>
      <c r="G32" s="28" t="str">
        <f>IF(OR($M32="",$L32="",$E32="",$D32=""),"",IF(OR(AND($I32&lt;1,$Q32&lt;1),I32&gt;1),"FAUX",IF(Q32&gt;1,"",IF(I32=1,IF(Q32=1,"N","G"),IF(Q32=1,"P","FAUX")))))</f>
        <v/>
      </c>
      <c r="H32" s="30">
        <f>IF(OR(G32="",G32="FAUX"),0,IF(G32="G",3,IF(G32="N",2,1)))</f>
        <v>0</v>
      </c>
      <c r="I32" s="24" t="str">
        <f>IF(AND(D32&lt;&gt;0,D32&lt;&gt;""),E32/D32,"")</f>
        <v/>
      </c>
      <c r="J32" s="90" t="str">
        <f>IF(OR(G31="",G31="FAUX"),"",IF(O31="G",IF(B26="","",B26),IF(AND(O31="N",L31&gt;=D31),IF(B26="","",B26),IF(AND(O31="N",L31&lt;D31),IF(B27="","",B27),IF(O31="P",IF(B27="","",B27),"")))))</f>
        <v/>
      </c>
      <c r="K32" s="91"/>
      <c r="L32" s="63"/>
      <c r="M32" s="63"/>
      <c r="N32" s="29"/>
      <c r="O32" s="29" t="str">
        <f>IF(OR($M32="",$L32="",$E32="",$D32=""),"",IF(OR(AND($I32&lt;1,$Q32&lt;1),Q32&gt;1),"FAUX",IF(I32&gt;1,"",IF(Q32=1,IF(I32=1,"N","G"),IF(I32=1,"P","FAUX")))))</f>
        <v/>
      </c>
      <c r="P32" s="32">
        <f t="shared" ref="P32:P33" si="2">IF(OR(O32="",O32="FAUX"),0,IF(O32="G",3,IF(O32="N",2,1)))</f>
        <v>0</v>
      </c>
      <c r="Q32" s="26" t="str">
        <f>IF(AND(L32&lt;&gt;0,L32&lt;&gt;""),M32/L32,"")</f>
        <v/>
      </c>
    </row>
    <row r="33" spans="2:17" s="13" customFormat="1" ht="25.05" customHeight="1" thickBot="1">
      <c r="B33" s="76" t="str">
        <f>IF(B25="","",B25)</f>
        <v/>
      </c>
      <c r="C33" s="77"/>
      <c r="D33" s="64"/>
      <c r="E33" s="64"/>
      <c r="F33" s="33"/>
      <c r="G33" s="33" t="str">
        <f>IF(OR($M33="",$L33="",$E33="",$D33=""),"",IF(OR(AND($I33&lt;1,$Q33&lt;1),I33&gt;1),"FAUX",IF(Q33&gt;1,"",IF(I33=1,IF(Q33=1,"N","G"),IF(Q33=1,"P","FAUX")))))</f>
        <v/>
      </c>
      <c r="H33" s="31">
        <f>IF(OR(G33="",G33="FAUX"),0,IF(G33="G",3,IF(G33="N",2,1)))</f>
        <v>0</v>
      </c>
      <c r="I33" s="25" t="str">
        <f>IF(AND(D33&lt;&gt;0,D33&lt;&gt;""),E33/D33,"")</f>
        <v/>
      </c>
      <c r="J33" s="78" t="str">
        <f>IF(OR(G31="",G31="FAUX"),"",IF(O31="G",IF(B27="","",B27),IF(AND(O31="N",L31&gt;=D31),IF(B27="","",B27),IF(AND(O31="N",L31&lt;D31),IF(B26="","",B26),IF(O31="P",IF(B26="","",B26),"")))))</f>
        <v/>
      </c>
      <c r="K33" s="79"/>
      <c r="L33" s="64"/>
      <c r="M33" s="64"/>
      <c r="N33" s="34"/>
      <c r="O33" s="34" t="str">
        <f>IF(OR($M33="",$L33="",$E33="",$D33=""),"",IF(OR(AND($I33&lt;1,$Q33&lt;1),Q33&gt;1),"FAUX",IF(I33&gt;1,"",IF(Q33=1,IF(I33=1,"N","G"),IF(I33=1,"P","FAUX")))))</f>
        <v/>
      </c>
      <c r="P33" s="35">
        <f t="shared" si="2"/>
        <v>0</v>
      </c>
      <c r="Q33" s="27" t="str">
        <f>IF(AND(L33&lt;&gt;0,L33&lt;&gt;""),M33/L33,"")</f>
        <v/>
      </c>
    </row>
    <row r="34" spans="2:17" ht="25.05" customHeight="1">
      <c r="B34" s="5"/>
      <c r="C34" s="6"/>
      <c r="D34" s="1"/>
      <c r="E34" s="3"/>
      <c r="F34" s="7"/>
      <c r="G34" s="2"/>
      <c r="H34" s="2"/>
      <c r="I34" s="8"/>
      <c r="J34" s="8"/>
      <c r="K34" s="8"/>
      <c r="L34" s="8"/>
      <c r="M34" s="8"/>
    </row>
    <row r="35" spans="2:17" ht="25.05" customHeight="1" thickBot="1">
      <c r="B35" s="72" t="s">
        <v>94</v>
      </c>
      <c r="C35" s="6"/>
      <c r="D35" s="1"/>
      <c r="E35" s="3"/>
      <c r="F35" s="7"/>
      <c r="G35" s="2"/>
      <c r="H35" s="2"/>
      <c r="I35" s="8"/>
      <c r="J35" s="8"/>
      <c r="K35" s="8"/>
      <c r="L35" s="8"/>
      <c r="M35" s="8"/>
    </row>
    <row r="36" spans="2:17" ht="25.05" customHeight="1" thickBot="1">
      <c r="B36" s="107" t="s">
        <v>46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</row>
    <row r="37" spans="2:17" ht="10.050000000000001" customHeight="1" thickBot="1">
      <c r="B37" s="14"/>
      <c r="D37" s="95"/>
      <c r="E37" s="95"/>
      <c r="F37" s="95"/>
      <c r="J37" s="95"/>
      <c r="K37" s="95"/>
      <c r="L37" s="95"/>
      <c r="M37" s="21"/>
      <c r="Q37" s="15"/>
    </row>
    <row r="38" spans="2:17" s="12" customFormat="1" ht="34.049999999999997" customHeight="1" thickBot="1">
      <c r="B38" s="100" t="s">
        <v>76</v>
      </c>
      <c r="C38" s="101"/>
      <c r="D38" s="102" t="s">
        <v>1</v>
      </c>
      <c r="E38" s="101"/>
      <c r="F38" s="49" t="s">
        <v>81</v>
      </c>
      <c r="G38" s="49" t="s">
        <v>80</v>
      </c>
      <c r="H38" s="50" t="s">
        <v>79</v>
      </c>
      <c r="I38" s="51" t="s">
        <v>73</v>
      </c>
      <c r="J38" s="21"/>
      <c r="K38" s="21"/>
      <c r="L38" s="21"/>
      <c r="M38" s="21"/>
      <c r="N38" s="21"/>
      <c r="Q38" s="16"/>
    </row>
    <row r="39" spans="2:17" s="13" customFormat="1" ht="25.05" customHeight="1">
      <c r="B39" s="110"/>
      <c r="C39" s="111"/>
      <c r="D39" s="114" t="str">
        <f>IF(B39="","",VLOOKUP(B39,Menus!$I$2:$J$19,2,FALSE))</f>
        <v/>
      </c>
      <c r="E39" s="114"/>
      <c r="F39" s="68" t="str">
        <f>IF(B39&lt;&gt;"",IF(H46&gt;0,D46,0)+IF(H47&gt;0,D47,0),"")</f>
        <v/>
      </c>
      <c r="G39" s="68" t="str">
        <f>IF(B39&lt;&gt;"",IF(H46&gt;0,E46,0)+IF(H47&gt;0,E47,0),"")</f>
        <v/>
      </c>
      <c r="H39" s="69" t="str">
        <f>IF(B39&lt;&gt;"",H46+H47,"")</f>
        <v/>
      </c>
      <c r="I39" s="70" t="str">
        <f>IF(AND(B39&lt;&gt;"",F39&lt;&gt;0),G39/F39,"")</f>
        <v/>
      </c>
      <c r="J39" s="67"/>
      <c r="K39" s="67"/>
      <c r="L39" s="67"/>
      <c r="M39" s="67"/>
      <c r="N39" s="67"/>
      <c r="Q39" s="17"/>
    </row>
    <row r="40" spans="2:17" s="13" customFormat="1" ht="25.05" customHeight="1">
      <c r="B40" s="112"/>
      <c r="C40" s="113"/>
      <c r="D40" s="115" t="str">
        <f>IF(B40="","",VLOOKUP(B40,Menus!$I$2:$J$19,2,FALSE))</f>
        <v/>
      </c>
      <c r="E40" s="115"/>
      <c r="F40" s="55" t="str">
        <f>IF(B40&lt;&gt;"",IF(H45&gt;0,D45+IF(J46=B40,IF(P46&gt;0,L46,0),IF(P47&gt;0,L47,0)),0),"")</f>
        <v/>
      </c>
      <c r="G40" s="55" t="str">
        <f>IF(B40&lt;&gt;"",IF(H45&gt;0,E45+IF(J46=B40,IF(P46&gt;0,M46,0),IF(P47&gt;0,M47,0)),0),"")</f>
        <v/>
      </c>
      <c r="H40" s="56" t="str">
        <f>IF(B40&lt;&gt;"",H45+IF(J46=B40,P46,P47),"")</f>
        <v/>
      </c>
      <c r="I40" s="57" t="str">
        <f>IF(AND(B40&lt;&gt;"",F40&lt;&gt;0),G40/F40,"")</f>
        <v/>
      </c>
      <c r="J40" s="67"/>
      <c r="K40" s="67"/>
      <c r="L40" s="67"/>
      <c r="M40" s="67"/>
      <c r="N40" s="67"/>
      <c r="Q40" s="17"/>
    </row>
    <row r="41" spans="2:17" s="13" customFormat="1" ht="25.05" customHeight="1" thickBot="1">
      <c r="B41" s="93"/>
      <c r="C41" s="94"/>
      <c r="D41" s="92" t="str">
        <f>IF(B41="","",VLOOKUP(B41,Menus!$I$2:$J$19,2,FALSE))</f>
        <v/>
      </c>
      <c r="E41" s="92"/>
      <c r="F41" s="52" t="str">
        <f>IF(B41&lt;&gt;"",IF(H45&gt;0,L45+IF(J46=B40,IF(P47&gt;0,L47,0),IF(P46&gt;0,L46,0)),0),"")</f>
        <v/>
      </c>
      <c r="G41" s="52" t="str">
        <f>IF(B41&lt;&gt;"",IF(H45&gt;0,M45+IF(J46=B40,IF(P47&gt;0,M47,0),IF(P46&gt;0,M46,0)),0),"")</f>
        <v/>
      </c>
      <c r="H41" s="53" t="str">
        <f>IF(B41&lt;&gt;"",P45+IF(J46=B41,P46,P47),"")</f>
        <v/>
      </c>
      <c r="I41" s="54" t="str">
        <f>IF(AND(B41&lt;&gt;"",F41&lt;&gt;0),G41/F41,"")</f>
        <v/>
      </c>
      <c r="J41" s="67"/>
      <c r="K41" s="67"/>
      <c r="L41" s="67"/>
      <c r="M41" s="67"/>
      <c r="N41" s="67"/>
      <c r="Q41" s="17"/>
    </row>
    <row r="42" spans="2:17" ht="10.050000000000001" customHeight="1">
      <c r="B42" s="14"/>
      <c r="D42" s="95"/>
      <c r="E42" s="95"/>
      <c r="F42" s="95"/>
      <c r="J42" s="95"/>
      <c r="K42" s="95"/>
      <c r="L42" s="95"/>
      <c r="M42" s="21"/>
      <c r="Q42" s="15"/>
    </row>
    <row r="43" spans="2:17" ht="40.950000000000003" customHeight="1" thickBot="1">
      <c r="B43" s="73" t="s">
        <v>77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30" customHeight="1" thickBot="1">
      <c r="B44" s="80" t="s">
        <v>74</v>
      </c>
      <c r="C44" s="81"/>
      <c r="D44" s="43" t="s">
        <v>83</v>
      </c>
      <c r="E44" s="43" t="s">
        <v>82</v>
      </c>
      <c r="F44" s="65"/>
      <c r="G44" s="43" t="s">
        <v>5</v>
      </c>
      <c r="H44" s="44" t="s">
        <v>0</v>
      </c>
      <c r="I44" s="45" t="s">
        <v>73</v>
      </c>
      <c r="J44" s="82" t="s">
        <v>75</v>
      </c>
      <c r="K44" s="83"/>
      <c r="L44" s="46" t="s">
        <v>83</v>
      </c>
      <c r="M44" s="46" t="s">
        <v>82</v>
      </c>
      <c r="N44" s="66"/>
      <c r="O44" s="46" t="s">
        <v>5</v>
      </c>
      <c r="P44" s="47" t="s">
        <v>0</v>
      </c>
      <c r="Q44" s="48" t="s">
        <v>73</v>
      </c>
    </row>
    <row r="45" spans="2:17" s="13" customFormat="1" ht="25.05" customHeight="1">
      <c r="B45" s="84" t="str">
        <f>IF(B40="","",B40)</f>
        <v/>
      </c>
      <c r="C45" s="85"/>
      <c r="D45" s="36"/>
      <c r="E45" s="36"/>
      <c r="F45" s="37"/>
      <c r="G45" s="37" t="str">
        <f>IF(OR($M45="",$L45="",$E45="",$D45=""),"",IF(OR(AND($I45&lt;1,$Q45&lt;1),I45&gt;1),"FAUX",IF(Q45&gt;1,"",IF(I45=1,IF(Q45=1,"N","G"),IF(Q45=1,"P","FAUX")))))</f>
        <v/>
      </c>
      <c r="H45" s="38">
        <f>IF(OR(G45="",G45="FAUX"),0,IF(G45="G",3,IF(G45="N",2,1)))</f>
        <v>0</v>
      </c>
      <c r="I45" s="39" t="str">
        <f>IF(AND(D45&lt;&gt;0,D45&lt;&gt;""),E45/D45,"")</f>
        <v/>
      </c>
      <c r="J45" s="86" t="str">
        <f>IF(B41="","",B41)</f>
        <v/>
      </c>
      <c r="K45" s="87"/>
      <c r="L45" s="36"/>
      <c r="M45" s="36"/>
      <c r="N45" s="40"/>
      <c r="O45" s="40" t="str">
        <f>IF(OR($M45="",$L45="",$E45="",$D45=""),"",IF(OR(AND($I45&lt;1,$Q45&lt;1),Q45&gt;1),"FAUX",IF(I45&gt;1,"",IF(Q45=1,IF(I45=1,"N","G"),IF(I45=1,"P","FAUX")))))</f>
        <v/>
      </c>
      <c r="P45" s="41">
        <f>IF(OR(O45="",O45="FAUX"),0,IF(O45="G",3,IF(O45="N",2,1)))</f>
        <v>0</v>
      </c>
      <c r="Q45" s="42" t="str">
        <f>IF(AND(L45&lt;&gt;0,L45&lt;&gt;""),M45/L45,"")</f>
        <v/>
      </c>
    </row>
    <row r="46" spans="2:17" s="13" customFormat="1" ht="25.05" customHeight="1">
      <c r="B46" s="88" t="str">
        <f>IF(B39="","",B39)</f>
        <v/>
      </c>
      <c r="C46" s="89"/>
      <c r="D46" s="63"/>
      <c r="E46" s="63"/>
      <c r="F46" s="28"/>
      <c r="G46" s="28" t="str">
        <f>IF(OR($M46="",$L46="",$E46="",$D46=""),"",IF(OR(AND($I46&lt;1,$Q46&lt;1),I46&gt;1),"FAUX",IF(Q46&gt;1,"",IF(I46=1,IF(Q46=1,"N","G"),IF(Q46=1,"P","FAUX")))))</f>
        <v/>
      </c>
      <c r="H46" s="30">
        <f>IF(OR(G46="",G46="FAUX"),0,IF(G46="G",3,IF(G46="N",2,1)))</f>
        <v>0</v>
      </c>
      <c r="I46" s="24" t="str">
        <f>IF(AND(D46&lt;&gt;0,D46&lt;&gt;""),E46/D46,"")</f>
        <v/>
      </c>
      <c r="J46" s="90" t="str">
        <f>IF(OR(G45="",G45="FAUX"),"",IF(O45="G",IF(B40="","",B40),IF(AND(O45="N",L45&gt;=D45),IF(B40="","",B40),IF(AND(O45="N",L45&lt;D45),IF(B41="","",B41),IF(O45="P",IF(B41="","",B41),"")))))</f>
        <v/>
      </c>
      <c r="K46" s="91"/>
      <c r="L46" s="63"/>
      <c r="M46" s="63"/>
      <c r="N46" s="29"/>
      <c r="O46" s="29" t="str">
        <f>IF(OR($M46="",$L46="",$E46="",$D46=""),"",IF(OR(AND($I46&lt;1,$Q46&lt;1),Q46&gt;1),"FAUX",IF(I46&gt;1,"",IF(Q46=1,IF(I46=1,"N","G"),IF(I46=1,"P","FAUX")))))</f>
        <v/>
      </c>
      <c r="P46" s="32">
        <f t="shared" ref="P46:P47" si="3">IF(OR(O46="",O46="FAUX"),0,IF(O46="G",3,IF(O46="N",2,1)))</f>
        <v>0</v>
      </c>
      <c r="Q46" s="26" t="str">
        <f>IF(AND(L46&lt;&gt;0,L46&lt;&gt;""),M46/L46,"")</f>
        <v/>
      </c>
    </row>
    <row r="47" spans="2:17" s="13" customFormat="1" ht="25.05" customHeight="1" thickBot="1">
      <c r="B47" s="76" t="str">
        <f>IF(B39="","",B39)</f>
        <v/>
      </c>
      <c r="C47" s="77"/>
      <c r="D47" s="64"/>
      <c r="E47" s="64"/>
      <c r="F47" s="33"/>
      <c r="G47" s="33" t="str">
        <f>IF(OR($M47="",$L47="",$E47="",$D47=""),"",IF(OR(AND($I47&lt;1,$Q47&lt;1),I47&gt;1),"FAUX",IF(Q47&gt;1,"",IF(I47=1,IF(Q47=1,"N","G"),IF(Q47=1,"P","FAUX")))))</f>
        <v/>
      </c>
      <c r="H47" s="31">
        <f>IF(OR(G47="",G47="FAUX"),0,IF(G47="G",3,IF(G47="N",2,1)))</f>
        <v>0</v>
      </c>
      <c r="I47" s="25" t="str">
        <f>IF(AND(D47&lt;&gt;0,D47&lt;&gt;""),E47/D47,"")</f>
        <v/>
      </c>
      <c r="J47" s="78" t="str">
        <f>IF(OR(G45="",G45="FAUX"),"",IF(O45="G",IF(B41="","",B41),IF(AND(O45="N",L45&gt;=D45),IF(B41="","",B41),IF(AND(O45="N",L45&lt;D45),IF(B40="","",B40),IF(O45="P",IF(B40="","",B40),"")))))</f>
        <v/>
      </c>
      <c r="K47" s="79"/>
      <c r="L47" s="64"/>
      <c r="M47" s="64"/>
      <c r="N47" s="34"/>
      <c r="O47" s="34" t="str">
        <f>IF(OR($M47="",$L47="",$E47="",$D47=""),"",IF(OR(AND($I47&lt;1,$Q47&lt;1),Q47&gt;1),"FAUX",IF(I47&gt;1,"",IF(Q47=1,IF(I47=1,"N","G"),IF(I47=1,"P","FAUX")))))</f>
        <v/>
      </c>
      <c r="P47" s="35">
        <f t="shared" si="3"/>
        <v>0</v>
      </c>
      <c r="Q47" s="27" t="str">
        <f>IF(AND(L47&lt;&gt;0,L47&lt;&gt;""),M47/L47,"")</f>
        <v/>
      </c>
    </row>
    <row r="48" spans="2:17" ht="18" customHeight="1"/>
    <row r="49" ht="18" customHeight="1"/>
    <row r="51" ht="32.1" customHeight="1"/>
    <row r="52" ht="18" customHeight="1"/>
    <row r="53" ht="18" customHeight="1"/>
    <row r="55" ht="32.1" customHeight="1"/>
    <row r="56" ht="18" customHeight="1"/>
    <row r="57" ht="18" customHeight="1"/>
  </sheetData>
  <sheetProtection sheet="1" selectLockedCells="1"/>
  <protectedRanges>
    <protectedRange sqref="J11:K12" name="Plage1_1_1"/>
    <protectedRange sqref="B11:C12" name="Plage1_1_1_1"/>
    <protectedRange sqref="B25:C27" name="Plage1_1_2"/>
    <protectedRange sqref="B39:C41" name="Plage1_1_2_2"/>
    <protectedRange sqref="D11:E12" name="Plage1_1_3"/>
    <protectedRange sqref="L11:M12" name="Plage1_1_4"/>
    <protectedRange sqref="D25:E27" name="Plage1_1_2_2_1"/>
    <protectedRange sqref="D39:E41" name="Plage1_1_2_2_1_1"/>
  </protectedRanges>
  <mergeCells count="76">
    <mergeCell ref="B47:C47"/>
    <mergeCell ref="J47:K47"/>
    <mergeCell ref="B24:C24"/>
    <mergeCell ref="D24:E24"/>
    <mergeCell ref="B22:Q22"/>
    <mergeCell ref="B43:Q43"/>
    <mergeCell ref="B44:C44"/>
    <mergeCell ref="J44:K44"/>
    <mergeCell ref="B45:C45"/>
    <mergeCell ref="J45:K45"/>
    <mergeCell ref="B46:C46"/>
    <mergeCell ref="J46:K46"/>
    <mergeCell ref="B40:C40"/>
    <mergeCell ref="D40:E40"/>
    <mergeCell ref="B41:C41"/>
    <mergeCell ref="D41:E41"/>
    <mergeCell ref="D42:F42"/>
    <mergeCell ref="J42:L42"/>
    <mergeCell ref="B36:Q36"/>
    <mergeCell ref="D37:F37"/>
    <mergeCell ref="J37:L37"/>
    <mergeCell ref="B38:C38"/>
    <mergeCell ref="D38:E38"/>
    <mergeCell ref="B39:C39"/>
    <mergeCell ref="D39:E39"/>
    <mergeCell ref="B33:C33"/>
    <mergeCell ref="J33:K33"/>
    <mergeCell ref="B29:Q29"/>
    <mergeCell ref="B30:C30"/>
    <mergeCell ref="J30:K30"/>
    <mergeCell ref="B31:C31"/>
    <mergeCell ref="J31:K31"/>
    <mergeCell ref="B32:C32"/>
    <mergeCell ref="J32:K32"/>
    <mergeCell ref="B27:C27"/>
    <mergeCell ref="D27:E27"/>
    <mergeCell ref="D28:F28"/>
    <mergeCell ref="J28:L28"/>
    <mergeCell ref="B25:C25"/>
    <mergeCell ref="D25:E25"/>
    <mergeCell ref="B26:C26"/>
    <mergeCell ref="D26:E26"/>
    <mergeCell ref="B18:C18"/>
    <mergeCell ref="J18:K18"/>
    <mergeCell ref="B19:C19"/>
    <mergeCell ref="J19:K19"/>
    <mergeCell ref="B14:Q14"/>
    <mergeCell ref="B15:C15"/>
    <mergeCell ref="J15:K15"/>
    <mergeCell ref="B16:C16"/>
    <mergeCell ref="J16:K16"/>
    <mergeCell ref="B17:C17"/>
    <mergeCell ref="J17:K17"/>
    <mergeCell ref="D13:F13"/>
    <mergeCell ref="J13:L13"/>
    <mergeCell ref="B11:C11"/>
    <mergeCell ref="D11:E11"/>
    <mergeCell ref="J11:K11"/>
    <mergeCell ref="L11:M11"/>
    <mergeCell ref="B12:C12"/>
    <mergeCell ref="D12:E12"/>
    <mergeCell ref="J12:K12"/>
    <mergeCell ref="L12:M12"/>
    <mergeCell ref="K6:L6"/>
    <mergeCell ref="B8:I8"/>
    <mergeCell ref="J8:Q8"/>
    <mergeCell ref="B10:C10"/>
    <mergeCell ref="D10:E10"/>
    <mergeCell ref="J10:K10"/>
    <mergeCell ref="L10:M10"/>
    <mergeCell ref="J5:K5"/>
    <mergeCell ref="J1:K1"/>
    <mergeCell ref="C2:D2"/>
    <mergeCell ref="G2:H2"/>
    <mergeCell ref="I2:L3"/>
    <mergeCell ref="G3:H3"/>
  </mergeCells>
  <conditionalFormatting sqref="G16:G19 O16:O19">
    <cfRule type="cellIs" dxfId="14" priority="22" stopIfTrue="1" operator="equal">
      <formula>"P"</formula>
    </cfRule>
    <cfRule type="cellIs" dxfId="13" priority="23" stopIfTrue="1" operator="equal">
      <formula>"N"</formula>
    </cfRule>
    <cfRule type="cellIs" dxfId="12" priority="24" stopIfTrue="1" operator="equal">
      <formula>"G"</formula>
    </cfRule>
  </conditionalFormatting>
  <conditionalFormatting sqref="O45:O47">
    <cfRule type="cellIs" dxfId="11" priority="10" stopIfTrue="1" operator="equal">
      <formula>"P"</formula>
    </cfRule>
    <cfRule type="cellIs" dxfId="10" priority="11" stopIfTrue="1" operator="equal">
      <formula>"N"</formula>
    </cfRule>
    <cfRule type="cellIs" dxfId="9" priority="12" stopIfTrue="1" operator="equal">
      <formula>"G"</formula>
    </cfRule>
  </conditionalFormatting>
  <conditionalFormatting sqref="G45:G47">
    <cfRule type="cellIs" dxfId="8" priority="7" stopIfTrue="1" operator="equal">
      <formula>"P"</formula>
    </cfRule>
    <cfRule type="cellIs" dxfId="7" priority="8" stopIfTrue="1" operator="equal">
      <formula>"N"</formula>
    </cfRule>
    <cfRule type="cellIs" dxfId="6" priority="9" stopIfTrue="1" operator="equal">
      <formula>"G"</formula>
    </cfRule>
  </conditionalFormatting>
  <conditionalFormatting sqref="O31:O33">
    <cfRule type="cellIs" dxfId="5" priority="4" stopIfTrue="1" operator="equal">
      <formula>"P"</formula>
    </cfRule>
    <cfRule type="cellIs" dxfId="4" priority="5" stopIfTrue="1" operator="equal">
      <formula>"N"</formula>
    </cfRule>
    <cfRule type="cellIs" dxfId="3" priority="6" stopIfTrue="1" operator="equal">
      <formula>"G"</formula>
    </cfRule>
  </conditionalFormatting>
  <conditionalFormatting sqref="G31:G33">
    <cfRule type="cellIs" dxfId="2" priority="1" stopIfTrue="1" operator="equal">
      <formula>"P"</formula>
    </cfRule>
    <cfRule type="cellIs" dxfId="1" priority="2" stopIfTrue="1" operator="equal">
      <formula>"N"</formula>
    </cfRule>
    <cfRule type="cellIs" dxfId="0" priority="3" stopIfTrue="1" operator="equal">
      <formula>"G"</formula>
    </cfRule>
  </conditionalFormatting>
  <hyperlinks>
    <hyperlink ref="K6" r:id="rId1" xr:uid="{EE4E138F-401C-4105-9A82-8816ED29EB6B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3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9CD8921-E400-4597-9B3B-E67A96248F3A}">
          <x14:formula1>
            <xm:f>Menus!$H$2:$H$10</xm:f>
          </x14:formula1>
          <xm:sqref>C2:D2</xm:sqref>
        </x14:dataValidation>
        <x14:dataValidation type="list" allowBlank="1" showInputMessage="1" showErrorMessage="1" xr:uid="{EEC2EF79-D889-4468-8258-68FCD83F38D0}">
          <x14:formula1>
            <xm:f>Menus!$K$2:$K$6</xm:f>
          </x14:formula1>
          <xm:sqref>G3</xm:sqref>
        </x14:dataValidation>
        <x14:dataValidation type="list" allowBlank="1" showInputMessage="1" showErrorMessage="1" xr:uid="{7C2A3D38-0583-4712-9EDA-CDB00C9A678D}">
          <x14:formula1>
            <xm:f>Menus!$I$2:$I$25</xm:f>
          </x14:formula1>
          <xm:sqref>J11:K12 B11:C12 B39:C41 B25:C27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31"/>
  <sheetViews>
    <sheetView topLeftCell="G1" zoomScale="80" zoomScaleNormal="80" workbookViewId="0">
      <selection activeCell="W19" sqref="W19"/>
    </sheetView>
  </sheetViews>
  <sheetFormatPr baseColWidth="10" defaultRowHeight="13.2" outlineLevelCol="1"/>
  <cols>
    <col min="1" max="1" width="0" hidden="1" customWidth="1"/>
    <col min="2" max="2" width="19.77734375" hidden="1" customWidth="1"/>
    <col min="3" max="5" width="10.88671875" hidden="1" customWidth="1"/>
    <col min="6" max="6" width="0" hidden="1" customWidth="1"/>
    <col min="8" max="8" width="18.5546875" customWidth="1"/>
    <col min="9" max="9" width="18.33203125" bestFit="1" customWidth="1"/>
    <col min="10" max="10" width="13.77734375" bestFit="1" customWidth="1"/>
    <col min="13" max="14" width="10.88671875" style="22" hidden="1" customWidth="1" outlineLevel="1"/>
    <col min="15" max="19" width="5.6640625" style="22" hidden="1" customWidth="1" outlineLevel="1"/>
    <col min="20" max="20" width="10.88671875" style="22" hidden="1" customWidth="1" outlineLevel="1"/>
    <col min="21" max="21" width="10.88671875" collapsed="1"/>
  </cols>
  <sheetData>
    <row r="1" spans="2:20" s="22" customFormat="1">
      <c r="B1" s="23" t="s">
        <v>8</v>
      </c>
      <c r="C1" s="23" t="s">
        <v>50</v>
      </c>
      <c r="D1" s="23" t="s">
        <v>51</v>
      </c>
      <c r="F1" s="23" t="s">
        <v>9</v>
      </c>
      <c r="H1" s="23" t="s">
        <v>17</v>
      </c>
      <c r="I1" s="23" t="s">
        <v>89</v>
      </c>
      <c r="J1" s="23" t="s">
        <v>1</v>
      </c>
      <c r="K1" s="23" t="s">
        <v>27</v>
      </c>
      <c r="M1" s="23" t="s">
        <v>59</v>
      </c>
      <c r="N1" s="23" t="s">
        <v>66</v>
      </c>
      <c r="O1" s="23" t="s">
        <v>60</v>
      </c>
      <c r="P1" s="23" t="s">
        <v>61</v>
      </c>
      <c r="Q1" s="23" t="s">
        <v>62</v>
      </c>
      <c r="R1" s="23" t="s">
        <v>63</v>
      </c>
      <c r="S1" s="22">
        <v>2</v>
      </c>
      <c r="T1" s="23" t="s">
        <v>69</v>
      </c>
    </row>
    <row r="2" spans="2:20">
      <c r="B2" t="s">
        <v>33</v>
      </c>
      <c r="C2" s="22" t="s">
        <v>52</v>
      </c>
      <c r="D2" s="22">
        <v>20</v>
      </c>
      <c r="F2" s="18" t="s">
        <v>10</v>
      </c>
      <c r="H2" s="18" t="s">
        <v>18</v>
      </c>
      <c r="I2" s="71" t="s">
        <v>95</v>
      </c>
      <c r="J2" s="18" t="s">
        <v>24</v>
      </c>
      <c r="K2" s="18" t="s">
        <v>28</v>
      </c>
      <c r="M2" s="22">
        <v>1</v>
      </c>
      <c r="N2" s="22">
        <v>0</v>
      </c>
      <c r="T2" s="22">
        <v>0</v>
      </c>
    </row>
    <row r="3" spans="2:20">
      <c r="B3" t="s">
        <v>34</v>
      </c>
      <c r="C3" s="22" t="s">
        <v>53</v>
      </c>
      <c r="D3" s="22">
        <v>20</v>
      </c>
      <c r="F3" s="18" t="s">
        <v>11</v>
      </c>
      <c r="H3" s="18" t="s">
        <v>19</v>
      </c>
      <c r="I3" s="71" t="s">
        <v>96</v>
      </c>
      <c r="J3" s="18" t="s">
        <v>22</v>
      </c>
      <c r="K3" s="18" t="s">
        <v>29</v>
      </c>
      <c r="M3" s="22">
        <v>2</v>
      </c>
      <c r="N3" s="22">
        <v>1</v>
      </c>
      <c r="S3" s="23" t="s">
        <v>64</v>
      </c>
      <c r="T3" s="22">
        <v>1</v>
      </c>
    </row>
    <row r="4" spans="2:20">
      <c r="B4" t="s">
        <v>35</v>
      </c>
      <c r="C4" s="22">
        <v>120</v>
      </c>
      <c r="D4" s="22">
        <v>25</v>
      </c>
      <c r="F4" s="18" t="s">
        <v>12</v>
      </c>
      <c r="H4" s="18" t="s">
        <v>20</v>
      </c>
      <c r="I4" s="71" t="s">
        <v>97</v>
      </c>
      <c r="J4" s="18" t="s">
        <v>21</v>
      </c>
      <c r="K4" s="18" t="s">
        <v>30</v>
      </c>
      <c r="M4" s="22">
        <v>3</v>
      </c>
      <c r="N4" s="22">
        <v>1</v>
      </c>
      <c r="O4" s="23" t="s">
        <v>64</v>
      </c>
      <c r="T4" s="22">
        <v>1</v>
      </c>
    </row>
    <row r="5" spans="2:20">
      <c r="B5" s="18" t="s">
        <v>36</v>
      </c>
      <c r="C5" s="22">
        <v>80</v>
      </c>
      <c r="D5" s="22">
        <v>30</v>
      </c>
      <c r="F5" s="18" t="s">
        <v>13</v>
      </c>
      <c r="H5" s="18" t="s">
        <v>21</v>
      </c>
      <c r="I5" s="71" t="s">
        <v>98</v>
      </c>
      <c r="J5" s="18" t="s">
        <v>21</v>
      </c>
      <c r="K5" s="18" t="s">
        <v>31</v>
      </c>
      <c r="M5" s="22">
        <v>4</v>
      </c>
      <c r="N5" s="22">
        <v>2</v>
      </c>
      <c r="R5" s="23" t="s">
        <v>64</v>
      </c>
      <c r="T5" s="22">
        <v>1</v>
      </c>
    </row>
    <row r="6" spans="2:20">
      <c r="B6" s="18" t="s">
        <v>37</v>
      </c>
      <c r="C6" s="22">
        <v>60</v>
      </c>
      <c r="D6" s="22">
        <v>35</v>
      </c>
      <c r="F6" s="18" t="s">
        <v>14</v>
      </c>
      <c r="H6" s="18" t="s">
        <v>22</v>
      </c>
      <c r="I6" s="71" t="s">
        <v>99</v>
      </c>
      <c r="J6" s="18" t="s">
        <v>21</v>
      </c>
      <c r="K6" s="18" t="s">
        <v>32</v>
      </c>
      <c r="M6" s="22">
        <v>5</v>
      </c>
      <c r="N6" s="22">
        <v>2</v>
      </c>
      <c r="Q6" s="23" t="s">
        <v>64</v>
      </c>
      <c r="T6" s="22">
        <v>1</v>
      </c>
    </row>
    <row r="7" spans="2:20">
      <c r="B7" s="18" t="s">
        <v>38</v>
      </c>
      <c r="C7" s="22">
        <v>40</v>
      </c>
      <c r="D7" s="22">
        <v>40</v>
      </c>
      <c r="F7" s="18" t="s">
        <v>15</v>
      </c>
      <c r="H7" s="18" t="s">
        <v>23</v>
      </c>
      <c r="I7" s="71" t="s">
        <v>100</v>
      </c>
      <c r="J7" s="18" t="s">
        <v>21</v>
      </c>
      <c r="M7" s="22">
        <v>6</v>
      </c>
      <c r="N7" s="22">
        <v>2</v>
      </c>
      <c r="O7" s="23" t="s">
        <v>65</v>
      </c>
      <c r="T7" s="22">
        <v>1</v>
      </c>
    </row>
    <row r="8" spans="2:20">
      <c r="B8" s="18" t="s">
        <v>54</v>
      </c>
      <c r="C8" s="22">
        <v>100</v>
      </c>
      <c r="D8" s="22">
        <v>25</v>
      </c>
      <c r="F8" s="18" t="s">
        <v>16</v>
      </c>
      <c r="H8" s="18" t="s">
        <v>24</v>
      </c>
      <c r="I8" s="71" t="s">
        <v>101</v>
      </c>
      <c r="J8" s="18" t="s">
        <v>24</v>
      </c>
      <c r="M8" s="22">
        <v>7</v>
      </c>
      <c r="N8" s="22">
        <v>3</v>
      </c>
      <c r="O8" s="23" t="s">
        <v>64</v>
      </c>
      <c r="R8" s="23" t="s">
        <v>64</v>
      </c>
      <c r="T8" s="22">
        <v>1</v>
      </c>
    </row>
    <row r="9" spans="2:20">
      <c r="B9" s="18" t="s">
        <v>55</v>
      </c>
      <c r="C9" s="22">
        <v>60</v>
      </c>
      <c r="D9" s="22">
        <v>35</v>
      </c>
      <c r="H9" s="18" t="s">
        <v>25</v>
      </c>
      <c r="I9" s="71" t="s">
        <v>102</v>
      </c>
      <c r="J9" s="18" t="s">
        <v>26</v>
      </c>
      <c r="M9" s="22">
        <v>8</v>
      </c>
      <c r="N9" s="22">
        <v>3</v>
      </c>
      <c r="O9" s="23" t="s">
        <v>64</v>
      </c>
      <c r="Q9" s="23" t="s">
        <v>64</v>
      </c>
      <c r="T9" s="22">
        <v>1</v>
      </c>
    </row>
    <row r="10" spans="2:20">
      <c r="B10" s="18" t="s">
        <v>56</v>
      </c>
      <c r="C10" s="22">
        <v>40</v>
      </c>
      <c r="D10" s="22">
        <v>40</v>
      </c>
      <c r="H10" s="18" t="s">
        <v>26</v>
      </c>
      <c r="I10" s="71" t="s">
        <v>103</v>
      </c>
      <c r="J10" s="18" t="s">
        <v>26</v>
      </c>
      <c r="M10" s="22">
        <v>9</v>
      </c>
      <c r="N10" s="22">
        <v>3</v>
      </c>
      <c r="O10" s="23" t="s">
        <v>67</v>
      </c>
      <c r="T10" s="22">
        <v>1</v>
      </c>
    </row>
    <row r="11" spans="2:20">
      <c r="B11" s="18" t="s">
        <v>57</v>
      </c>
      <c r="C11" s="22">
        <v>40</v>
      </c>
      <c r="D11" s="22">
        <v>40</v>
      </c>
      <c r="I11" s="71" t="s">
        <v>104</v>
      </c>
      <c r="J11" s="18" t="s">
        <v>26</v>
      </c>
      <c r="M11" s="22">
        <v>10</v>
      </c>
      <c r="N11" s="22">
        <v>4</v>
      </c>
      <c r="Q11" s="23" t="s">
        <v>65</v>
      </c>
      <c r="T11" s="22">
        <v>1</v>
      </c>
    </row>
    <row r="12" spans="2:20">
      <c r="B12" s="18" t="s">
        <v>49</v>
      </c>
      <c r="C12" s="22">
        <v>60</v>
      </c>
      <c r="D12" s="22">
        <v>35</v>
      </c>
      <c r="I12" s="71" t="s">
        <v>105</v>
      </c>
      <c r="J12" s="18" t="s">
        <v>18</v>
      </c>
      <c r="M12" s="22">
        <v>10</v>
      </c>
      <c r="N12" s="22">
        <v>4</v>
      </c>
      <c r="O12" s="23" t="s">
        <v>65</v>
      </c>
      <c r="Q12" s="23"/>
      <c r="R12" s="23" t="s">
        <v>64</v>
      </c>
      <c r="T12" s="23">
        <v>2</v>
      </c>
    </row>
    <row r="13" spans="2:20">
      <c r="B13" s="18" t="s">
        <v>39</v>
      </c>
      <c r="C13" s="22">
        <v>150</v>
      </c>
      <c r="D13" s="22">
        <v>15</v>
      </c>
      <c r="I13" s="71" t="s">
        <v>106</v>
      </c>
      <c r="J13" s="18" t="s">
        <v>18</v>
      </c>
      <c r="M13" s="22">
        <v>11</v>
      </c>
      <c r="N13" s="22">
        <v>4</v>
      </c>
      <c r="O13" s="23" t="s">
        <v>65</v>
      </c>
      <c r="Q13" s="23" t="s">
        <v>64</v>
      </c>
      <c r="T13" s="22">
        <v>2</v>
      </c>
    </row>
    <row r="14" spans="2:20">
      <c r="B14" s="18" t="s">
        <v>40</v>
      </c>
      <c r="C14" s="22">
        <v>100</v>
      </c>
      <c r="D14" s="22">
        <v>20</v>
      </c>
      <c r="I14" s="71" t="s">
        <v>107</v>
      </c>
      <c r="J14" s="18" t="s">
        <v>18</v>
      </c>
      <c r="M14" s="22">
        <v>12</v>
      </c>
      <c r="N14" s="22">
        <v>4</v>
      </c>
      <c r="P14" s="23" t="s">
        <v>68</v>
      </c>
      <c r="T14" s="22">
        <v>1</v>
      </c>
    </row>
    <row r="15" spans="2:20">
      <c r="B15" s="18" t="s">
        <v>41</v>
      </c>
      <c r="C15" s="22">
        <v>100</v>
      </c>
      <c r="D15" s="22">
        <v>25</v>
      </c>
      <c r="I15" s="71" t="s">
        <v>108</v>
      </c>
      <c r="J15" s="18" t="s">
        <v>19</v>
      </c>
      <c r="M15" s="22">
        <v>13</v>
      </c>
      <c r="N15" s="22">
        <v>5</v>
      </c>
      <c r="O15" s="23" t="s">
        <v>64</v>
      </c>
      <c r="Q15" s="23" t="s">
        <v>65</v>
      </c>
      <c r="T15" s="22">
        <v>1</v>
      </c>
    </row>
    <row r="16" spans="2:20">
      <c r="B16" s="18" t="s">
        <v>58</v>
      </c>
      <c r="C16" s="22">
        <v>60</v>
      </c>
      <c r="D16" s="22">
        <v>25</v>
      </c>
      <c r="I16" s="71" t="s">
        <v>109</v>
      </c>
      <c r="J16" s="18" t="s">
        <v>19</v>
      </c>
      <c r="M16" s="22">
        <v>13</v>
      </c>
      <c r="N16" s="22">
        <v>5</v>
      </c>
      <c r="O16" s="23" t="s">
        <v>67</v>
      </c>
      <c r="R16" s="23" t="s">
        <v>64</v>
      </c>
      <c r="T16" s="22">
        <v>2</v>
      </c>
    </row>
    <row r="17" spans="2:20">
      <c r="B17" s="18" t="s">
        <v>42</v>
      </c>
      <c r="C17" s="22">
        <v>80</v>
      </c>
      <c r="D17" s="22">
        <v>25</v>
      </c>
      <c r="I17" s="71" t="s">
        <v>110</v>
      </c>
      <c r="J17" s="18" t="s">
        <v>19</v>
      </c>
      <c r="M17" s="22">
        <v>14</v>
      </c>
      <c r="N17" s="22">
        <v>5</v>
      </c>
      <c r="O17" s="23" t="s">
        <v>67</v>
      </c>
      <c r="Q17" s="23" t="s">
        <v>64</v>
      </c>
      <c r="T17" s="22">
        <v>2</v>
      </c>
    </row>
    <row r="18" spans="2:20">
      <c r="B18" s="18" t="s">
        <v>43</v>
      </c>
      <c r="C18" s="22">
        <v>60</v>
      </c>
      <c r="D18" s="22">
        <v>35</v>
      </c>
      <c r="I18" s="71" t="s">
        <v>111</v>
      </c>
      <c r="J18" s="18" t="s">
        <v>19</v>
      </c>
      <c r="M18" s="22">
        <v>15</v>
      </c>
      <c r="N18" s="22">
        <v>5</v>
      </c>
      <c r="P18" s="23" t="s">
        <v>70</v>
      </c>
      <c r="T18" s="22">
        <v>1</v>
      </c>
    </row>
    <row r="19" spans="2:20">
      <c r="B19" s="18" t="s">
        <v>44</v>
      </c>
      <c r="C19" s="22">
        <v>50</v>
      </c>
      <c r="D19" s="22">
        <v>35</v>
      </c>
      <c r="I19" s="71" t="s">
        <v>112</v>
      </c>
      <c r="J19" s="18" t="s">
        <v>19</v>
      </c>
      <c r="M19" s="22">
        <v>16</v>
      </c>
      <c r="N19" s="22">
        <v>6</v>
      </c>
      <c r="O19" s="23" t="s">
        <v>65</v>
      </c>
      <c r="Q19" s="23" t="s">
        <v>65</v>
      </c>
      <c r="T19" s="22">
        <v>2</v>
      </c>
    </row>
    <row r="20" spans="2:20">
      <c r="B20" s="18" t="s">
        <v>45</v>
      </c>
      <c r="C20" s="22">
        <v>30</v>
      </c>
      <c r="D20" s="22">
        <v>35</v>
      </c>
      <c r="M20" s="22">
        <v>16</v>
      </c>
      <c r="N20" s="22">
        <v>6</v>
      </c>
      <c r="O20" s="23"/>
      <c r="P20" s="23" t="s">
        <v>68</v>
      </c>
      <c r="R20" s="23" t="s">
        <v>64</v>
      </c>
      <c r="T20" s="22">
        <v>2</v>
      </c>
    </row>
    <row r="21" spans="2:20">
      <c r="M21" s="22">
        <v>17</v>
      </c>
      <c r="N21" s="22">
        <v>6</v>
      </c>
      <c r="P21" s="23" t="s">
        <v>68</v>
      </c>
      <c r="Q21" s="23" t="s">
        <v>64</v>
      </c>
      <c r="T21" s="22">
        <v>2</v>
      </c>
    </row>
    <row r="22" spans="2:20">
      <c r="M22" s="22">
        <v>18</v>
      </c>
      <c r="N22" s="22">
        <v>6</v>
      </c>
      <c r="P22" s="23" t="s">
        <v>71</v>
      </c>
      <c r="T22" s="22">
        <v>1</v>
      </c>
    </row>
    <row r="23" spans="2:20">
      <c r="M23" s="22">
        <v>19</v>
      </c>
      <c r="N23" s="22">
        <v>7</v>
      </c>
    </row>
    <row r="24" spans="2:20">
      <c r="M24" s="22">
        <v>20</v>
      </c>
    </row>
    <row r="25" spans="2:20">
      <c r="M25" s="22">
        <v>21</v>
      </c>
    </row>
    <row r="26" spans="2:20">
      <c r="M26" s="22">
        <v>22</v>
      </c>
    </row>
    <row r="27" spans="2:20">
      <c r="M27" s="22">
        <v>23</v>
      </c>
    </row>
    <row r="28" spans="2:20">
      <c r="M28" s="22">
        <v>24</v>
      </c>
    </row>
    <row r="29" spans="2:20">
      <c r="M29" s="22">
        <v>25</v>
      </c>
    </row>
    <row r="30" spans="2:20">
      <c r="M30" s="22">
        <v>26</v>
      </c>
    </row>
    <row r="31" spans="2:20">
      <c r="M31" s="22">
        <v>27</v>
      </c>
    </row>
  </sheetData>
  <sheetProtection sheet="1" selectLockedCells="1" selectUnlockedCells="1"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3 poules 3 équipes</vt:lpstr>
      <vt:lpstr>3 poules 3 équipes (2)</vt:lpstr>
      <vt:lpstr>2 p. croisées 3x2 +1 p. 3 éq.</vt:lpstr>
      <vt:lpstr>1 p. croisée 2x2 +2 p. 3 éq.</vt:lpstr>
      <vt:lpstr>Menus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DELGOVE</dc:creator>
  <cp:lastModifiedBy>User</cp:lastModifiedBy>
  <cp:lastPrinted>2021-11-18T13:55:59Z</cp:lastPrinted>
  <dcterms:created xsi:type="dcterms:W3CDTF">2007-08-21T05:21:35Z</dcterms:created>
  <dcterms:modified xsi:type="dcterms:W3CDTF">2023-03-27T08:22:50Z</dcterms:modified>
</cp:coreProperties>
</file>